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mc:AlternateContent xmlns:mc="http://schemas.openxmlformats.org/markup-compatibility/2006">
    <mc:Choice Requires="x15">
      <x15ac:absPath xmlns:x15ac="http://schemas.microsoft.com/office/spreadsheetml/2010/11/ac" url="https://ecoserveis.sharepoint.com/sites/AssociaciEcoserveis/Documentos compartidos/General/01 - PROJECTES/C-1138 ESS MONDCE/04 - Projecte/Model de negoci/Calculadora/"/>
    </mc:Choice>
  </mc:AlternateContent>
  <xr:revisionPtr revIDLastSave="0" documentId="8_{93CFBBC7-71D1-4E5E-8B93-87562B1C52E4}" xr6:coauthVersionLast="47" xr6:coauthVersionMax="47" xr10:uidLastSave="{00000000-0000-0000-0000-000000000000}"/>
  <workbookProtection workbookAlgorithmName="SHA-512" workbookHashValue="sAX9QKDBp9FvsxdyafocMdaA7V4S0c1oD0YIL/njck7eRzCkM7ar/VFg1aAjISjVerve/4DAZzGyIHsJL+fFpA==" workbookSaltValue="VV03Cha0YsqEMKU9LBvDEw==" workbookSpinCount="100000" lockStructure="1"/>
  <bookViews>
    <workbookView xWindow="-120" yWindow="-120" windowWidth="29040" windowHeight="15840" xr2:uid="{00000000-000D-0000-FFFF-FFFF00000000}"/>
  </bookViews>
  <sheets>
    <sheet name="Calculadora" sheetId="1" r:id="rId1"/>
    <sheet name="Dades"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izfcN1ey1UX21eKYgjOxqx7KZtmQ=="/>
    </ext>
  </extLst>
</workbook>
</file>

<file path=xl/calcChain.xml><?xml version="1.0" encoding="utf-8"?>
<calcChain xmlns="http://schemas.openxmlformats.org/spreadsheetml/2006/main">
  <c r="E15" i="1" l="1"/>
  <c r="C124" i="2"/>
  <c r="C125" i="2" s="1"/>
  <c r="C126" i="2" s="1"/>
  <c r="C127" i="2" s="1"/>
  <c r="C128" i="2" s="1"/>
  <c r="C129" i="2" s="1"/>
  <c r="C130" i="2" s="1"/>
  <c r="C131" i="2" s="1"/>
  <c r="C132" i="2" s="1"/>
  <c r="C133" i="2" s="1"/>
  <c r="C134" i="2" s="1"/>
  <c r="C135" i="2" s="1"/>
  <c r="C136" i="2" s="1"/>
  <c r="C137" i="2" s="1"/>
  <c r="C138" i="2" s="1"/>
  <c r="C139" i="2" s="1"/>
  <c r="C140" i="2" s="1"/>
  <c r="C141" i="2" s="1"/>
  <c r="C142" i="2" s="1"/>
  <c r="C143" i="2" s="1"/>
  <c r="C144" i="2" s="1"/>
  <c r="C145" i="2" s="1"/>
  <c r="C146" i="2" s="1"/>
  <c r="C147" i="2" s="1"/>
  <c r="C148" i="2" s="1"/>
  <c r="C149" i="2" s="1"/>
  <c r="C150" i="2" s="1"/>
  <c r="C151" i="2" s="1"/>
  <c r="C152" i="2" s="1"/>
  <c r="C153" i="2" s="1"/>
  <c r="C154" i="2" s="1"/>
  <c r="C155" i="2" s="1"/>
  <c r="C156" i="2" s="1"/>
  <c r="C157" i="2" s="1"/>
  <c r="C158" i="2" s="1"/>
  <c r="C159" i="2" s="1"/>
  <c r="C160" i="2" s="1"/>
  <c r="C161" i="2" s="1"/>
  <c r="C162" i="2" s="1"/>
  <c r="C163" i="2" s="1"/>
  <c r="C164" i="2" s="1"/>
  <c r="C165" i="2" s="1"/>
  <c r="C166" i="2" s="1"/>
  <c r="C167" i="2" s="1"/>
  <c r="C168" i="2" s="1"/>
  <c r="C169" i="2" s="1"/>
  <c r="C170" i="2" s="1"/>
  <c r="C171" i="2" s="1"/>
  <c r="C172" i="2" s="1"/>
  <c r="C173" i="2" s="1"/>
  <c r="C174" i="2" s="1"/>
  <c r="C175" i="2" s="1"/>
  <c r="C176" i="2" s="1"/>
  <c r="C177" i="2" s="1"/>
  <c r="C178" i="2" s="1"/>
  <c r="C179" i="2" s="1"/>
  <c r="C180" i="2" s="1"/>
  <c r="C181" i="2" s="1"/>
  <c r="C182" i="2" s="1"/>
  <c r="C183" i="2" s="1"/>
  <c r="C184" i="2" s="1"/>
  <c r="C185" i="2" s="1"/>
  <c r="C186" i="2" s="1"/>
  <c r="C187" i="2" s="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C213" i="2" s="1"/>
  <c r="C214" i="2" s="1"/>
  <c r="C215" i="2" s="1"/>
  <c r="C216" i="2" s="1"/>
  <c r="C217" i="2" s="1"/>
  <c r="C218" i="2" s="1"/>
  <c r="C219" i="2" s="1"/>
  <c r="C220" i="2" s="1"/>
  <c r="C221" i="2" s="1"/>
  <c r="C222" i="2" s="1"/>
  <c r="C223" i="2" s="1"/>
  <c r="C224" i="2" s="1"/>
  <c r="C225" i="2" s="1"/>
  <c r="C226" i="2" s="1"/>
  <c r="C227" i="2" s="1"/>
  <c r="C228" i="2" s="1"/>
  <c r="C229" i="2" s="1"/>
  <c r="C230" i="2" s="1"/>
  <c r="C231" i="2" s="1"/>
  <c r="C232" i="2" s="1"/>
  <c r="C233" i="2" s="1"/>
  <c r="C234" i="2" s="1"/>
  <c r="C235" i="2" s="1"/>
  <c r="C236" i="2" s="1"/>
  <c r="C237" i="2" s="1"/>
  <c r="C238" i="2" s="1"/>
  <c r="C239" i="2" s="1"/>
  <c r="C240" i="2" s="1"/>
  <c r="C241" i="2" s="1"/>
  <c r="C242" i="2" s="1"/>
  <c r="C243" i="2" s="1"/>
  <c r="C244" i="2" s="1"/>
  <c r="C245" i="2" s="1"/>
  <c r="C246" i="2" s="1"/>
  <c r="C247" i="2" s="1"/>
  <c r="C248" i="2" s="1"/>
  <c r="C249" i="2" s="1"/>
  <c r="C250" i="2" s="1"/>
  <c r="C251" i="2" s="1"/>
  <c r="C252" i="2" s="1"/>
  <c r="C253" i="2" s="1"/>
  <c r="C254" i="2" s="1"/>
  <c r="C255" i="2" s="1"/>
  <c r="C256" i="2" s="1"/>
  <c r="C257" i="2" s="1"/>
  <c r="C258" i="2" s="1"/>
  <c r="C259" i="2" s="1"/>
  <c r="C260" i="2" s="1"/>
  <c r="C261" i="2" s="1"/>
  <c r="C262" i="2" s="1"/>
  <c r="C263" i="2" s="1"/>
  <c r="C264" i="2" s="1"/>
  <c r="C265" i="2" s="1"/>
  <c r="C266" i="2" s="1"/>
  <c r="C267" i="2" s="1"/>
  <c r="C268" i="2" s="1"/>
  <c r="C269" i="2" s="1"/>
  <c r="C270" i="2" s="1"/>
  <c r="C271" i="2" s="1"/>
  <c r="C272" i="2" s="1"/>
  <c r="C273" i="2" s="1"/>
  <c r="C274" i="2" s="1"/>
  <c r="C275" i="2" s="1"/>
  <c r="C276" i="2" s="1"/>
  <c r="C277" i="2" s="1"/>
  <c r="C278" i="2" s="1"/>
  <c r="C279" i="2" s="1"/>
  <c r="C280" i="2" s="1"/>
  <c r="C281" i="2" s="1"/>
  <c r="C282" i="2" s="1"/>
  <c r="C283" i="2" s="1"/>
  <c r="C284" i="2" s="1"/>
  <c r="C285" i="2" s="1"/>
  <c r="C286" i="2" s="1"/>
  <c r="C287" i="2" s="1"/>
  <c r="C288" i="2" s="1"/>
  <c r="C289" i="2" s="1"/>
  <c r="C290" i="2" s="1"/>
  <c r="C291" i="2" s="1"/>
  <c r="C292" i="2" s="1"/>
  <c r="C293" i="2" s="1"/>
  <c r="C294" i="2" s="1"/>
  <c r="C295" i="2" s="1"/>
  <c r="C296" i="2" s="1"/>
  <c r="C297" i="2" s="1"/>
  <c r="C298" i="2" s="1"/>
  <c r="C299" i="2" s="1"/>
  <c r="C300" i="2" s="1"/>
  <c r="C301" i="2" s="1"/>
  <c r="C302" i="2" s="1"/>
  <c r="C303" i="2" s="1"/>
  <c r="C304" i="2" s="1"/>
  <c r="C305" i="2" s="1"/>
  <c r="C306" i="2" s="1"/>
  <c r="C307" i="2" s="1"/>
  <c r="C308" i="2" s="1"/>
  <c r="C309" i="2" s="1"/>
  <c r="C310" i="2" s="1"/>
  <c r="C311" i="2" s="1"/>
  <c r="C312" i="2" s="1"/>
  <c r="C313" i="2" s="1"/>
  <c r="C314" i="2" s="1"/>
  <c r="C315" i="2" s="1"/>
  <c r="C316" i="2" s="1"/>
  <c r="C317" i="2" s="1"/>
  <c r="C318" i="2" s="1"/>
  <c r="C319" i="2" s="1"/>
  <c r="C320" i="2" s="1"/>
  <c r="C321" i="2" s="1"/>
  <c r="C322" i="2" s="1"/>
  <c r="C323" i="2" s="1"/>
  <c r="C324" i="2" s="1"/>
  <c r="C325" i="2" s="1"/>
  <c r="C326" i="2" s="1"/>
  <c r="C327" i="2" s="1"/>
  <c r="C328" i="2" s="1"/>
  <c r="C329" i="2" s="1"/>
  <c r="C330" i="2" s="1"/>
  <c r="C331" i="2" s="1"/>
  <c r="C332" i="2" s="1"/>
  <c r="C333" i="2" s="1"/>
  <c r="C334" i="2" s="1"/>
  <c r="C335" i="2" s="1"/>
  <c r="C336" i="2" s="1"/>
  <c r="C337" i="2" s="1"/>
  <c r="C338" i="2" s="1"/>
  <c r="C339" i="2" s="1"/>
  <c r="C340" i="2" s="1"/>
  <c r="C341" i="2" s="1"/>
  <c r="C342" i="2" s="1"/>
  <c r="C343" i="2" s="1"/>
  <c r="C344" i="2" s="1"/>
  <c r="C345" i="2" s="1"/>
  <c r="C346" i="2" s="1"/>
  <c r="C347" i="2" s="1"/>
  <c r="C348" i="2" s="1"/>
  <c r="C349" i="2" s="1"/>
  <c r="C350" i="2" s="1"/>
  <c r="C351" i="2" s="1"/>
  <c r="C352" i="2" s="1"/>
  <c r="C353" i="2" s="1"/>
  <c r="C354" i="2" s="1"/>
  <c r="C355" i="2" s="1"/>
  <c r="C356" i="2" s="1"/>
  <c r="C123" i="2"/>
  <c r="D108" i="2"/>
  <c r="D109" i="2"/>
  <c r="E16" i="1" l="1"/>
  <c r="I26" i="1"/>
  <c r="D110" i="2"/>
  <c r="C7" i="2"/>
  <c r="F7" i="2"/>
  <c r="D122" i="2"/>
  <c r="D121" i="2"/>
  <c r="D120" i="2"/>
  <c r="D119" i="2"/>
  <c r="D118" i="2"/>
  <c r="D117" i="2"/>
  <c r="D116" i="2"/>
  <c r="D115" i="2"/>
  <c r="D114" i="2"/>
  <c r="D113" i="2"/>
  <c r="D112" i="2"/>
  <c r="D111" i="2"/>
  <c r="F105" i="2"/>
  <c r="C105" i="2"/>
  <c r="F104" i="2"/>
  <c r="C104" i="2"/>
  <c r="F103" i="2"/>
  <c r="C103" i="2"/>
  <c r="F102" i="2"/>
  <c r="C102" i="2"/>
  <c r="F101" i="2"/>
  <c r="C101" i="2"/>
  <c r="F100" i="2"/>
  <c r="C100" i="2"/>
  <c r="F99" i="2"/>
  <c r="C99" i="2"/>
  <c r="F98" i="2"/>
  <c r="C98" i="2"/>
  <c r="F97" i="2"/>
  <c r="C97" i="2"/>
  <c r="F96" i="2"/>
  <c r="C96" i="2"/>
  <c r="F95" i="2"/>
  <c r="C95" i="2"/>
  <c r="F94" i="2"/>
  <c r="C94" i="2"/>
  <c r="F93" i="2"/>
  <c r="C93" i="2"/>
  <c r="F92" i="2"/>
  <c r="C92" i="2"/>
  <c r="F91" i="2"/>
  <c r="C91" i="2"/>
  <c r="F90" i="2"/>
  <c r="C90" i="2"/>
  <c r="F89" i="2"/>
  <c r="C89" i="2"/>
  <c r="F88" i="2"/>
  <c r="C88" i="2"/>
  <c r="F87" i="2"/>
  <c r="C87" i="2"/>
  <c r="F86" i="2"/>
  <c r="C86" i="2"/>
  <c r="F85" i="2"/>
  <c r="C85" i="2"/>
  <c r="F84" i="2"/>
  <c r="C84" i="2"/>
  <c r="F83" i="2"/>
  <c r="C83" i="2"/>
  <c r="F82" i="2"/>
  <c r="C82" i="2"/>
  <c r="F81" i="2"/>
  <c r="C81" i="2"/>
  <c r="F80" i="2"/>
  <c r="C80" i="2"/>
  <c r="F79" i="2"/>
  <c r="C79" i="2"/>
  <c r="F78" i="2"/>
  <c r="C78" i="2"/>
  <c r="F77" i="2"/>
  <c r="C77" i="2"/>
  <c r="F76" i="2"/>
  <c r="C76" i="2"/>
  <c r="F75" i="2"/>
  <c r="C75" i="2"/>
  <c r="F74" i="2"/>
  <c r="C74" i="2"/>
  <c r="F73" i="2"/>
  <c r="C73" i="2"/>
  <c r="F72" i="2"/>
  <c r="C72" i="2"/>
  <c r="F71" i="2"/>
  <c r="C71" i="2"/>
  <c r="F70" i="2"/>
  <c r="C70" i="2"/>
  <c r="F69" i="2"/>
  <c r="C69" i="2"/>
  <c r="F68" i="2"/>
  <c r="C68" i="2"/>
  <c r="F67" i="2"/>
  <c r="C67" i="2"/>
  <c r="F66" i="2"/>
  <c r="C66" i="2"/>
  <c r="F65" i="2"/>
  <c r="C65" i="2"/>
  <c r="F64" i="2"/>
  <c r="C64" i="2"/>
  <c r="F63" i="2"/>
  <c r="C63" i="2"/>
  <c r="F62" i="2"/>
  <c r="C62" i="2"/>
  <c r="F61" i="2"/>
  <c r="C61" i="2"/>
  <c r="F60" i="2"/>
  <c r="C60" i="2"/>
  <c r="F59" i="2"/>
  <c r="C59" i="2"/>
  <c r="F58" i="2"/>
  <c r="C58" i="2"/>
  <c r="F57" i="2"/>
  <c r="C57" i="2"/>
  <c r="F56" i="2"/>
  <c r="C56" i="2"/>
  <c r="F55" i="2"/>
  <c r="C55" i="2"/>
  <c r="F54" i="2"/>
  <c r="C54" i="2"/>
  <c r="F53" i="2"/>
  <c r="C53" i="2"/>
  <c r="F52" i="2"/>
  <c r="C52" i="2"/>
  <c r="F51" i="2"/>
  <c r="C51" i="2"/>
  <c r="F50" i="2"/>
  <c r="C50" i="2"/>
  <c r="F49" i="2"/>
  <c r="C49" i="2"/>
  <c r="F48" i="2"/>
  <c r="C48" i="2"/>
  <c r="F47" i="2"/>
  <c r="C47" i="2"/>
  <c r="F46" i="2"/>
  <c r="C46" i="2"/>
  <c r="F45" i="2"/>
  <c r="C45" i="2"/>
  <c r="F44" i="2"/>
  <c r="C44" i="2"/>
  <c r="F43" i="2"/>
  <c r="C43" i="2"/>
  <c r="F42" i="2"/>
  <c r="C42" i="2"/>
  <c r="F41" i="2"/>
  <c r="C41" i="2"/>
  <c r="F40" i="2"/>
  <c r="C40" i="2"/>
  <c r="F39" i="2"/>
  <c r="C39" i="2"/>
  <c r="F38" i="2"/>
  <c r="C38" i="2"/>
  <c r="F37" i="2"/>
  <c r="C37" i="2"/>
  <c r="F36" i="2"/>
  <c r="C36" i="2"/>
  <c r="F35" i="2"/>
  <c r="C35" i="2"/>
  <c r="F34" i="2"/>
  <c r="C34" i="2"/>
  <c r="F33" i="2"/>
  <c r="C33" i="2"/>
  <c r="F32" i="2"/>
  <c r="C32" i="2"/>
  <c r="F31" i="2"/>
  <c r="C31" i="2"/>
  <c r="F30" i="2"/>
  <c r="C30" i="2"/>
  <c r="F29" i="2"/>
  <c r="C29" i="2"/>
  <c r="F28" i="2"/>
  <c r="C28" i="2"/>
  <c r="F27" i="2"/>
  <c r="C27" i="2"/>
  <c r="F26" i="2"/>
  <c r="C26" i="2"/>
  <c r="F25" i="2"/>
  <c r="C25" i="2"/>
  <c r="F24" i="2"/>
  <c r="C24" i="2"/>
  <c r="F23" i="2"/>
  <c r="C23" i="2"/>
  <c r="F22" i="2"/>
  <c r="C22" i="2"/>
  <c r="F21" i="2"/>
  <c r="C21" i="2"/>
  <c r="F20" i="2"/>
  <c r="C20" i="2"/>
  <c r="F19" i="2"/>
  <c r="C19" i="2"/>
  <c r="F18" i="2"/>
  <c r="C18" i="2"/>
  <c r="F17" i="2"/>
  <c r="C17" i="2"/>
  <c r="F16" i="2"/>
  <c r="C16" i="2"/>
  <c r="F15" i="2"/>
  <c r="C15" i="2"/>
  <c r="F14" i="2"/>
  <c r="C14" i="2"/>
  <c r="F13" i="2"/>
  <c r="C13" i="2"/>
  <c r="F12" i="2"/>
  <c r="C12" i="2"/>
  <c r="F11" i="2"/>
  <c r="C11" i="2"/>
  <c r="F10" i="2"/>
  <c r="C10" i="2"/>
  <c r="F9" i="2"/>
  <c r="C9" i="2"/>
  <c r="F8" i="2"/>
  <c r="C8" i="2"/>
  <c r="D27" i="1"/>
  <c r="I27" i="1"/>
  <c r="I28" i="1" l="1"/>
  <c r="J28" i="1" s="1"/>
  <c r="I35" i="1"/>
  <c r="J35" i="1" s="1"/>
  <c r="C26" i="1"/>
  <c r="I31" i="1"/>
  <c r="J31" i="1" s="1"/>
  <c r="D28" i="1"/>
  <c r="I29" i="1"/>
  <c r="J29" i="1" s="1"/>
  <c r="I30" i="1"/>
  <c r="J30" i="1" s="1"/>
  <c r="I33" i="1"/>
  <c r="J33" i="1" s="1"/>
  <c r="I34" i="1"/>
  <c r="J34" i="1" s="1"/>
  <c r="D124" i="2"/>
  <c r="D123" i="2"/>
  <c r="C27" i="1" l="1"/>
  <c r="J27" i="1" s="1"/>
  <c r="J26" i="1"/>
  <c r="E20" i="1"/>
  <c r="E21" i="1" s="1"/>
  <c r="E17" i="1"/>
  <c r="D125" i="2"/>
  <c r="D126" i="2" l="1"/>
  <c r="D127" i="2" l="1"/>
  <c r="D128" i="2" l="1"/>
  <c r="D129" i="2" l="1"/>
  <c r="D130" i="2" l="1"/>
  <c r="D131" i="2" l="1"/>
  <c r="D132" i="2" l="1"/>
  <c r="D133" i="2" l="1"/>
  <c r="D134" i="2" l="1"/>
  <c r="D135" i="2" l="1"/>
  <c r="D136" i="2" l="1"/>
  <c r="D137" i="2" l="1"/>
  <c r="D138" i="2" l="1"/>
  <c r="D139" i="2" l="1"/>
  <c r="D140" i="2" l="1"/>
  <c r="D141" i="2" l="1"/>
  <c r="D142" i="2" l="1"/>
  <c r="D143" i="2" l="1"/>
  <c r="D144" i="2" l="1"/>
  <c r="D145" i="2" l="1"/>
  <c r="D146" i="2" l="1"/>
  <c r="D147" i="2" l="1"/>
  <c r="D148" i="2" l="1"/>
  <c r="D149" i="2" l="1"/>
  <c r="D150" i="2" l="1"/>
  <c r="D151" i="2" l="1"/>
  <c r="D152" i="2" l="1"/>
  <c r="D153" i="2" l="1"/>
  <c r="D154" i="2" l="1"/>
  <c r="D155" i="2" l="1"/>
  <c r="D156" i="2" l="1"/>
  <c r="D157" i="2" l="1"/>
  <c r="D158" i="2" l="1"/>
  <c r="D159" i="2" l="1"/>
  <c r="D160" i="2" l="1"/>
  <c r="D161" i="2" l="1"/>
  <c r="D162" i="2" l="1"/>
  <c r="D163" i="2" l="1"/>
  <c r="D164" i="2" l="1"/>
  <c r="D165" i="2" l="1"/>
  <c r="D166" i="2" l="1"/>
  <c r="D167" i="2" l="1"/>
  <c r="D168" i="2" l="1"/>
  <c r="D169" i="2" l="1"/>
  <c r="D170" i="2" l="1"/>
  <c r="D171" i="2" l="1"/>
  <c r="D172" i="2" l="1"/>
  <c r="D173" i="2" l="1"/>
  <c r="D174" i="2" l="1"/>
  <c r="D175" i="2" l="1"/>
  <c r="D176" i="2" l="1"/>
  <c r="D177" i="2" l="1"/>
  <c r="D178" i="2" l="1"/>
  <c r="D179" i="2" l="1"/>
  <c r="D180" i="2" l="1"/>
  <c r="D181" i="2" l="1"/>
  <c r="D182" i="2" l="1"/>
  <c r="D183" i="2" l="1"/>
  <c r="D184" i="2" l="1"/>
  <c r="D185" i="2" l="1"/>
  <c r="D186" i="2" l="1"/>
  <c r="D187" i="2" l="1"/>
  <c r="D188" i="2" l="1"/>
  <c r="D189" i="2" l="1"/>
  <c r="D190" i="2" l="1"/>
  <c r="D191" i="2" l="1"/>
  <c r="D192" i="2" l="1"/>
  <c r="D193" i="2" l="1"/>
  <c r="D194" i="2" l="1"/>
  <c r="D195" i="2" l="1"/>
  <c r="D196" i="2" l="1"/>
  <c r="D197" i="2" l="1"/>
  <c r="D198" i="2" l="1"/>
  <c r="D199" i="2" l="1"/>
  <c r="D200" i="2" l="1"/>
  <c r="D201" i="2" l="1"/>
  <c r="D202" i="2" l="1"/>
  <c r="D203" i="2" l="1"/>
  <c r="D204" i="2" l="1"/>
  <c r="D205" i="2" l="1"/>
  <c r="D206" i="2" l="1"/>
  <c r="D207" i="2" l="1"/>
  <c r="I32" i="1" s="1"/>
  <c r="J32" i="1" s="1"/>
  <c r="J36" i="1" s="1"/>
  <c r="J37" i="1" s="1"/>
  <c r="J38" i="1" s="1"/>
  <c r="J53" i="1" l="1"/>
  <c r="D48" i="1" s="1"/>
  <c r="E18" i="1"/>
  <c r="E19" i="1" s="1"/>
  <c r="J39" i="1"/>
  <c r="D208" i="2"/>
  <c r="D209" i="2" l="1"/>
  <c r="D210" i="2" l="1"/>
  <c r="D211" i="2" l="1"/>
  <c r="D212" i="2" l="1"/>
  <c r="D213" i="2" l="1"/>
  <c r="D214" i="2" l="1"/>
  <c r="D215" i="2" l="1"/>
  <c r="D216" i="2" l="1"/>
  <c r="D217" i="2" l="1"/>
  <c r="D218" i="2" l="1"/>
  <c r="D219" i="2" l="1"/>
  <c r="D220" i="2" l="1"/>
  <c r="D221" i="2" l="1"/>
  <c r="D222" i="2" l="1"/>
  <c r="D223" i="2" l="1"/>
  <c r="D224" i="2" l="1"/>
  <c r="D225" i="2" l="1"/>
  <c r="D226" i="2" l="1"/>
  <c r="D227" i="2" l="1"/>
  <c r="D228" i="2" l="1"/>
  <c r="D229" i="2" l="1"/>
  <c r="D230" i="2" l="1"/>
  <c r="D231" i="2" l="1"/>
  <c r="D232" i="2" l="1"/>
  <c r="D233" i="2" l="1"/>
  <c r="D234" i="2" l="1"/>
  <c r="D235" i="2" l="1"/>
  <c r="D236" i="2" l="1"/>
  <c r="D237" i="2" l="1"/>
  <c r="D238" i="2" l="1"/>
  <c r="D239" i="2" l="1"/>
  <c r="D240" i="2" l="1"/>
  <c r="D241" i="2" l="1"/>
  <c r="D242" i="2" l="1"/>
  <c r="D243" i="2" l="1"/>
  <c r="D244" i="2" l="1"/>
  <c r="D245" i="2" l="1"/>
  <c r="D246" i="2" l="1"/>
  <c r="D247" i="2" l="1"/>
  <c r="D248" i="2" l="1"/>
  <c r="D249" i="2" l="1"/>
  <c r="D250" i="2" l="1"/>
  <c r="D251" i="2" l="1"/>
  <c r="D252" i="2" l="1"/>
  <c r="D253" i="2" l="1"/>
  <c r="D254" i="2" l="1"/>
  <c r="D255" i="2" l="1"/>
  <c r="D256" i="2" l="1"/>
  <c r="D257" i="2" l="1"/>
  <c r="D258" i="2" l="1"/>
  <c r="D259" i="2" l="1"/>
  <c r="D260" i="2" l="1"/>
  <c r="D261" i="2" l="1"/>
  <c r="D262" i="2" l="1"/>
  <c r="D263" i="2" l="1"/>
  <c r="D264" i="2" l="1"/>
  <c r="D265" i="2" l="1"/>
  <c r="D266" i="2" l="1"/>
  <c r="D267" i="2" l="1"/>
  <c r="D268" i="2" l="1"/>
  <c r="D269" i="2" l="1"/>
  <c r="D270" i="2" l="1"/>
  <c r="D271" i="2" l="1"/>
  <c r="D272" i="2" l="1"/>
  <c r="D273" i="2" l="1"/>
  <c r="D274" i="2" l="1"/>
  <c r="D275" i="2" l="1"/>
  <c r="D276" i="2" l="1"/>
  <c r="D277" i="2" l="1"/>
  <c r="D278" i="2" l="1"/>
  <c r="D279" i="2" l="1"/>
  <c r="D280" i="2" l="1"/>
  <c r="D281" i="2" l="1"/>
  <c r="D282" i="2" l="1"/>
  <c r="D283" i="2" l="1"/>
  <c r="D284" i="2" l="1"/>
  <c r="D285" i="2" l="1"/>
  <c r="D286" i="2" l="1"/>
  <c r="D287" i="2" l="1"/>
  <c r="D288" i="2" l="1"/>
  <c r="D289" i="2" l="1"/>
  <c r="D290" i="2" l="1"/>
  <c r="D291" i="2" l="1"/>
  <c r="D292" i="2" l="1"/>
  <c r="D293" i="2" l="1"/>
  <c r="D294" i="2" l="1"/>
  <c r="D295" i="2" l="1"/>
  <c r="D296" i="2" l="1"/>
  <c r="D297" i="2" l="1"/>
  <c r="D298" i="2" l="1"/>
  <c r="D299" i="2" l="1"/>
  <c r="D300" i="2" l="1"/>
  <c r="D301" i="2" l="1"/>
  <c r="D302" i="2" l="1"/>
  <c r="D303" i="2" l="1"/>
  <c r="D304" i="2" l="1"/>
  <c r="D305" i="2" l="1"/>
  <c r="D306" i="2" l="1"/>
  <c r="D307" i="2" l="1"/>
  <c r="D308" i="2" l="1"/>
  <c r="D309" i="2" l="1"/>
  <c r="D310" i="2" l="1"/>
  <c r="D311" i="2" l="1"/>
  <c r="D312" i="2" l="1"/>
  <c r="D313" i="2" l="1"/>
  <c r="D314" i="2" l="1"/>
  <c r="D315" i="2" l="1"/>
  <c r="D316" i="2" l="1"/>
  <c r="D317" i="2" l="1"/>
  <c r="D318" i="2" l="1"/>
  <c r="D319" i="2" l="1"/>
  <c r="D320" i="2" l="1"/>
  <c r="D321" i="2" l="1"/>
  <c r="D322" i="2" l="1"/>
  <c r="D323" i="2" l="1"/>
  <c r="D324" i="2" l="1"/>
  <c r="D325" i="2" l="1"/>
  <c r="D326" i="2" l="1"/>
  <c r="D327" i="2" l="1"/>
  <c r="D328" i="2" l="1"/>
  <c r="D329" i="2" l="1"/>
  <c r="D330" i="2" l="1"/>
  <c r="D331" i="2" l="1"/>
  <c r="D332" i="2" l="1"/>
  <c r="D333" i="2" l="1"/>
  <c r="D334" i="2" l="1"/>
  <c r="D335" i="2" l="1"/>
  <c r="D336" i="2" l="1"/>
  <c r="D337" i="2" l="1"/>
  <c r="D338" i="2" l="1"/>
  <c r="D339" i="2" l="1"/>
  <c r="D340" i="2" l="1"/>
  <c r="D341" i="2" l="1"/>
  <c r="D342" i="2" l="1"/>
  <c r="D343" i="2" l="1"/>
  <c r="D344" i="2" l="1"/>
  <c r="D345" i="2" l="1"/>
  <c r="D346" i="2" l="1"/>
  <c r="D347" i="2" l="1"/>
  <c r="D348" i="2" l="1"/>
  <c r="D349" i="2" l="1"/>
  <c r="D350" i="2" l="1"/>
  <c r="D351" i="2" l="1"/>
  <c r="D352" i="2" l="1"/>
  <c r="D353" i="2" l="1"/>
  <c r="D354" i="2" l="1"/>
  <c r="D355" i="2" l="1"/>
  <c r="D35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author>
  </authors>
  <commentList>
    <comment ref="C10" authorId="0" shapeId="0" xr:uid="{00000000-0006-0000-0000-000001000000}">
      <text>
        <r>
          <rPr>
            <sz val="9"/>
            <color indexed="81"/>
            <rFont val="Tahoma"/>
            <family val="2"/>
          </rPr>
          <t>Les inclinades acostumen a ser de teula i les planes de formigó i practicables. Seleccioneu una de les dues opcions del desplegable.</t>
        </r>
      </text>
    </comment>
    <comment ref="C11" authorId="0" shapeId="0" xr:uid="{00000000-0006-0000-0000-000002000000}">
      <text>
        <r>
          <rPr>
            <sz val="9"/>
            <color indexed="81"/>
            <rFont val="Tahoma"/>
            <family val="2"/>
          </rPr>
          <t>És l'espai disponible a la vostra teulada lliure d'obstacles i ombres. En cas que la teulada sigui inclinada només s'ha de tenir en compte la banda més orientada cap al sud.</t>
        </r>
      </text>
    </comment>
    <comment ref="C12" authorId="0" shapeId="0" xr:uid="{00000000-0006-0000-0000-000003000000}">
      <text>
        <r>
          <rPr>
            <sz val="9"/>
            <color indexed="81"/>
            <rFont val="Tahoma"/>
            <family val="2"/>
          </rPr>
          <t>Ha d'haver-hi com a mínim dues unitats familiars. En cas contrari es tractaria d'una instal·lació d'autoconsum individual.</t>
        </r>
      </text>
    </comment>
  </commentList>
</comments>
</file>

<file path=xl/sharedStrings.xml><?xml version="1.0" encoding="utf-8"?>
<sst xmlns="http://schemas.openxmlformats.org/spreadsheetml/2006/main" count="152" uniqueCount="66">
  <si>
    <t>DADES D'ENTRADA</t>
  </si>
  <si>
    <t>Podeu mesurar l'espai disponible buscant l'immoble a Google Earth, des de la icona del regle</t>
  </si>
  <si>
    <t>Tipus de teulada:</t>
  </si>
  <si>
    <t>Plana</t>
  </si>
  <si>
    <t>Espai disponible (m2):</t>
  </si>
  <si>
    <t>Nombre d'unitats familiars:</t>
  </si>
  <si>
    <t>RESULTATS</t>
  </si>
  <si>
    <t>Potència a instal·lar (kWp):</t>
  </si>
  <si>
    <t>Energia generada anual (kWh):</t>
  </si>
  <si>
    <t>Energia per unitat familiar anual (kWh):</t>
  </si>
  <si>
    <t>Preu total (€):</t>
  </si>
  <si>
    <t>Preu per unitat familiar (€):</t>
  </si>
  <si>
    <t>Estalvi total anual (€):</t>
  </si>
  <si>
    <t>Estalvi per unitat familiar anual (€)</t>
  </si>
  <si>
    <t>Qt.</t>
  </si>
  <si>
    <t>CONCEPTE</t>
  </si>
  <si>
    <t>Cost Unitari (€)</t>
  </si>
  <si>
    <t xml:space="preserve">Mesurador intel·ligent </t>
  </si>
  <si>
    <t>Mesurador homologat Endesa</t>
  </si>
  <si>
    <t>Material elèctric (Cablejat, proteccions, …)</t>
  </si>
  <si>
    <t xml:space="preserve">Mà d'obra </t>
  </si>
  <si>
    <t>Mitjans auxiliars: grua o mecanisme elevador</t>
  </si>
  <si>
    <t>Projecte i gestió llicència d'obra (tràmits Ajuntament)</t>
  </si>
  <si>
    <t>Legalització de la instal·lació: RITSIC, RAC i CIE (taxes incloses)</t>
  </si>
  <si>
    <t>BASE IMPOSABLE</t>
  </si>
  <si>
    <t>IVA 21%</t>
  </si>
  <si>
    <t>TOTAL</t>
  </si>
  <si>
    <t>* En aquest càlcul es pren la suposició que tota l'energia generada serà autoconsumida.</t>
  </si>
  <si>
    <t>Tipus de teulada</t>
  </si>
  <si>
    <t>Inclinada</t>
  </si>
  <si>
    <t>Potencia instalació</t>
  </si>
  <si>
    <t>Inversor</t>
  </si>
  <si>
    <t>preu venda</t>
  </si>
  <si>
    <t>preu cost</t>
  </si>
  <si>
    <t>material elèctric preu cost</t>
  </si>
  <si>
    <t>material elèctric preu venda</t>
  </si>
  <si>
    <t>Inversor trifàsic de 3 kW de potència nominal</t>
  </si>
  <si>
    <t>Inversor trifàsic de 4 kW de potència nominal</t>
  </si>
  <si>
    <t>Inversor trifàsic de 5 kW de potència nominal</t>
  </si>
  <si>
    <t>Inversor trifàsic de 6 kW de potència nominal</t>
  </si>
  <si>
    <t>Inversor trifàsic de 8 kW de potència nominal</t>
  </si>
  <si>
    <t>Inversor trifàsic de 10 kW de potència nominal</t>
  </si>
  <si>
    <t>Inversor trifàsic de 12 kW de potència nominal</t>
  </si>
  <si>
    <t>Inversor trifàsic de 15 kW de potència nominal</t>
  </si>
  <si>
    <t>Inversor trifàsic de 17 kW de potència nominal</t>
  </si>
  <si>
    <t>Inversor trifàsic de 20 kW de potència nominal</t>
  </si>
  <si>
    <t>Inversor trifàsic de 100 kW de potència nominal</t>
  </si>
  <si>
    <t>Placas</t>
  </si>
  <si>
    <t>Precio Mano de obra</t>
  </si>
  <si>
    <t>Retorn de la inversió sense bonificacions o ajuts (anys):</t>
  </si>
  <si>
    <t>IBI</t>
  </si>
  <si>
    <t>Retorn en</t>
  </si>
  <si>
    <t>¿Què passa si l'Ajuntament bonifica l'Impost de Bens Immobles (IBI) a aquells habitatges en què s'instal·lin panells fotovoltaics?</t>
  </si>
  <si>
    <t>En el cas de Barcelona, l'Ajuntament bonifica el 50% del IBI durant 3 anys a cada veïna, el que farà disminuïr el temps de retorn de la inversió. Per calcular-ho, especifiqueu aquí l'import mitjà del IBI d'un dels habitatges:</t>
  </si>
  <si>
    <t>Subministrament i muntatge de la instal·lació solar fotovoltaica, que es compon dels següents conceptes:</t>
  </si>
  <si>
    <t>2. Observeu els resultats</t>
  </si>
  <si>
    <t>% bonificat</t>
  </si>
  <si>
    <t>Anys bonificació</t>
  </si>
  <si>
    <t>Total  (€)</t>
  </si>
  <si>
    <t>NOTA: Tingeu en compte que aquest càlcul està realizat suposant que la bonificació és aplicable a cada veïna independentment dels seus consums i  la producció de la instal·lació. No obstant, cada ajuntament especifica uns requisits per atorgar les bonificacions, així doncs és aconsellable que reviseu l'ordenança fiscal del vostre ajuntament per veure com s'aplica la bonificació del IBI.</t>
  </si>
  <si>
    <t>1. Empleneu les dades d'entrada (desplaceu el cursor per sobre dels paràmetres per obtenir informació).</t>
  </si>
  <si>
    <t>CALCULEU EL PRESSUPOST DE LA VOSTRA INSTAL·LACIÓ D'AUTOCONSUM COMPARTIT</t>
  </si>
  <si>
    <t>Mòdul solar fotovoltaic monocristal·lí amb tecnologia PERC, de 415 W</t>
  </si>
  <si>
    <t>Inversor monofàsic de 3 kW de potència nominal</t>
  </si>
  <si>
    <t>Inversor trifàsic de 27 kW de potència nominal</t>
  </si>
  <si>
    <t>Inversor trifàsic de 50 kW de potència nominal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</si>
</sst>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
    <numFmt numFmtId="165" formatCode="0.0"/>
  </numFmts>
  <fonts count="16" x14ac:knownFonts="1">
    <font>
      <sz val="11"/>
      <color theme="1"/>
      <name val="Arial"/>
    </font>
    <font>
      <sz val="11"/>
      <color theme="1"/>
      <name val="Calibri"/>
      <family val="2"/>
    </font>
    <font>
      <b/>
      <sz val="16"/>
      <color theme="1"/>
      <name val="Calibri"/>
      <family val="2"/>
    </font>
    <font>
      <b/>
      <sz val="10"/>
      <color theme="1"/>
      <name val="Calibri"/>
      <family val="2"/>
    </font>
    <font>
      <sz val="10"/>
      <color theme="1"/>
      <name val="Calibri"/>
      <family val="2"/>
    </font>
    <font>
      <u/>
      <sz val="10"/>
      <color rgb="FF1155CC"/>
      <name val="Calibri"/>
      <family val="2"/>
    </font>
    <font>
      <sz val="11"/>
      <name val="Arial"/>
      <family val="2"/>
    </font>
    <font>
      <b/>
      <sz val="11"/>
      <color theme="1"/>
      <name val="Calibri"/>
      <family val="2"/>
    </font>
    <font>
      <sz val="11"/>
      <color rgb="FF000000"/>
      <name val="Calibri"/>
      <family val="2"/>
    </font>
    <font>
      <sz val="11"/>
      <color theme="1"/>
      <name val="Calibri"/>
      <family val="2"/>
    </font>
    <font>
      <b/>
      <sz val="11"/>
      <color theme="1"/>
      <name val="Calibri"/>
      <family val="2"/>
    </font>
    <font>
      <sz val="11"/>
      <color theme="0"/>
      <name val="Arial"/>
      <family val="2"/>
    </font>
    <font>
      <sz val="10"/>
      <color theme="1"/>
      <name val="Calibri"/>
      <family val="2"/>
    </font>
    <font>
      <sz val="10"/>
      <color theme="1"/>
      <name val="Calibri"/>
      <family val="2"/>
      <scheme val="minor"/>
    </font>
    <font>
      <b/>
      <sz val="18"/>
      <color theme="1"/>
      <name val="Calibri"/>
      <family val="2"/>
    </font>
    <font>
      <sz val="9"/>
      <color indexed="81"/>
      <name val="Tahoma"/>
      <family val="2"/>
    </font>
  </fonts>
  <fills count="10">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theme="0"/>
        <bgColor theme="0"/>
      </patternFill>
    </fill>
    <fill>
      <patternFill patternType="solid">
        <fgColor theme="5" tint="0.59999389629810485"/>
        <bgColor rgb="FFFEF2CB"/>
      </patternFill>
    </fill>
    <fill>
      <patternFill patternType="solid">
        <fgColor theme="0"/>
        <bgColor indexed="64"/>
      </patternFill>
    </fill>
    <fill>
      <patternFill patternType="solid">
        <fgColor theme="5" tint="0.59999389629810485"/>
        <bgColor indexed="64"/>
      </patternFill>
    </fill>
    <fill>
      <patternFill patternType="solid">
        <fgColor theme="0"/>
        <bgColor rgb="FFFEF2CB"/>
      </patternFill>
    </fill>
    <fill>
      <patternFill patternType="solid">
        <fgColor theme="5" tint="0.59999389629810485"/>
        <bgColor theme="0"/>
      </patternFill>
    </fill>
  </fills>
  <borders count="4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000000"/>
      </top>
      <bottom/>
      <diagonal/>
    </border>
    <border>
      <left style="medium">
        <color rgb="FF000000"/>
      </left>
      <right/>
      <top/>
      <bottom style="medium">
        <color indexed="64"/>
      </bottom>
      <diagonal/>
    </border>
  </borders>
  <cellStyleXfs count="1">
    <xf numFmtId="0" fontId="0" fillId="0" borderId="0"/>
  </cellStyleXfs>
  <cellXfs count="126">
    <xf numFmtId="0" fontId="0" fillId="0" borderId="0" xfId="0" applyFont="1" applyAlignment="1"/>
    <xf numFmtId="0" fontId="1" fillId="2" borderId="1" xfId="0" applyFont="1" applyFill="1" applyBorder="1"/>
    <xf numFmtId="0" fontId="1" fillId="2" borderId="2" xfId="0" applyFont="1" applyFill="1" applyBorder="1"/>
    <xf numFmtId="0" fontId="1" fillId="2" borderId="4" xfId="0" applyFont="1" applyFill="1" applyBorder="1"/>
    <xf numFmtId="0" fontId="4" fillId="4" borderId="4" xfId="0" applyFont="1" applyFill="1" applyBorder="1"/>
    <xf numFmtId="0" fontId="4" fillId="4" borderId="8" xfId="0" applyFont="1" applyFill="1" applyBorder="1"/>
    <xf numFmtId="0" fontId="4" fillId="4" borderId="9" xfId="0" applyFont="1" applyFill="1" applyBorder="1"/>
    <xf numFmtId="0" fontId="3" fillId="3" borderId="1" xfId="0" applyFont="1" applyFill="1" applyBorder="1"/>
    <xf numFmtId="0" fontId="4" fillId="3" borderId="2" xfId="0" applyFont="1" applyFill="1" applyBorder="1"/>
    <xf numFmtId="0" fontId="4" fillId="3" borderId="3" xfId="0" applyFont="1" applyFill="1" applyBorder="1" applyAlignment="1">
      <alignment horizontal="right"/>
    </xf>
    <xf numFmtId="0" fontId="4" fillId="4" borderId="1" xfId="0" applyFont="1" applyFill="1" applyBorder="1"/>
    <xf numFmtId="0" fontId="4" fillId="4" borderId="2" xfId="0" applyFont="1" applyFill="1" applyBorder="1"/>
    <xf numFmtId="0" fontId="4" fillId="2" borderId="10" xfId="0" applyFont="1" applyFill="1" applyBorder="1"/>
    <xf numFmtId="0" fontId="1" fillId="0" borderId="0" xfId="0" applyFont="1"/>
    <xf numFmtId="164" fontId="7" fillId="3" borderId="11" xfId="0" applyNumberFormat="1" applyFont="1" applyFill="1" applyBorder="1" applyAlignment="1">
      <alignment horizontal="center" vertical="center"/>
    </xf>
    <xf numFmtId="164" fontId="7" fillId="3" borderId="13" xfId="0" applyNumberFormat="1" applyFont="1" applyFill="1" applyBorder="1" applyAlignment="1">
      <alignment horizontal="center" vertical="center" wrapText="1"/>
    </xf>
    <xf numFmtId="164" fontId="7" fillId="3" borderId="14" xfId="0" applyNumberFormat="1" applyFont="1" applyFill="1" applyBorder="1" applyAlignment="1">
      <alignment horizontal="center" vertical="center" wrapText="1"/>
    </xf>
    <xf numFmtId="0" fontId="4" fillId="0" borderId="0" xfId="0" applyFont="1"/>
    <xf numFmtId="0" fontId="4" fillId="2" borderId="4" xfId="0" applyFont="1" applyFill="1" applyBorder="1"/>
    <xf numFmtId="3" fontId="4" fillId="4" borderId="15" xfId="0" applyNumberFormat="1" applyFont="1" applyFill="1" applyBorder="1" applyAlignment="1">
      <alignment horizontal="center" vertical="center"/>
    </xf>
    <xf numFmtId="164" fontId="4" fillId="0" borderId="19" xfId="0" applyNumberFormat="1" applyFont="1" applyBorder="1" applyAlignment="1">
      <alignment horizontal="center" vertical="center"/>
    </xf>
    <xf numFmtId="164" fontId="4" fillId="0" borderId="20" xfId="0" applyNumberFormat="1" applyFont="1" applyBorder="1" applyAlignment="1">
      <alignment horizontal="right" vertical="center"/>
    </xf>
    <xf numFmtId="3" fontId="4" fillId="4" borderId="21" xfId="0" applyNumberFormat="1" applyFont="1" applyFill="1" applyBorder="1" applyAlignment="1">
      <alignment horizontal="center" vertical="center"/>
    </xf>
    <xf numFmtId="164" fontId="4" fillId="0" borderId="25" xfId="0" applyNumberFormat="1" applyFont="1" applyBorder="1" applyAlignment="1">
      <alignment horizontal="center" vertical="center"/>
    </xf>
    <xf numFmtId="164" fontId="4" fillId="0" borderId="26" xfId="0" applyNumberFormat="1" applyFont="1" applyBorder="1" applyAlignment="1">
      <alignment horizontal="right" vertical="center"/>
    </xf>
    <xf numFmtId="3" fontId="4" fillId="4" borderId="8" xfId="0" applyNumberFormat="1" applyFont="1" applyFill="1" applyBorder="1" applyAlignment="1">
      <alignment vertical="center"/>
    </xf>
    <xf numFmtId="3" fontId="4" fillId="4" borderId="9" xfId="0" applyNumberFormat="1" applyFont="1" applyFill="1" applyBorder="1"/>
    <xf numFmtId="164" fontId="4" fillId="4" borderId="27" xfId="0" applyNumberFormat="1" applyFont="1" applyFill="1" applyBorder="1" applyAlignment="1">
      <alignment horizontal="center" vertical="center"/>
    </xf>
    <xf numFmtId="164" fontId="3" fillId="0" borderId="28"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3" fillId="3" borderId="14" xfId="0" applyNumberFormat="1" applyFont="1" applyFill="1" applyBorder="1" applyAlignment="1">
      <alignment horizontal="center" vertical="center"/>
    </xf>
    <xf numFmtId="165" fontId="3" fillId="3" borderId="14" xfId="0" applyNumberFormat="1" applyFont="1" applyFill="1" applyBorder="1" applyAlignment="1">
      <alignment horizontal="center" vertical="center"/>
    </xf>
    <xf numFmtId="0" fontId="8" fillId="0" borderId="0" xfId="0" applyFont="1" applyAlignment="1"/>
    <xf numFmtId="2" fontId="1" fillId="0" borderId="0" xfId="0" applyNumberFormat="1" applyFont="1"/>
    <xf numFmtId="1" fontId="1" fillId="0" borderId="0" xfId="0" applyNumberFormat="1" applyFont="1"/>
    <xf numFmtId="0" fontId="1" fillId="2" borderId="10" xfId="0" applyFont="1" applyFill="1" applyBorder="1"/>
    <xf numFmtId="0" fontId="10" fillId="7" borderId="31" xfId="0" applyFont="1" applyFill="1" applyBorder="1" applyAlignment="1">
      <alignment horizontal="left" vertical="center" wrapText="1"/>
    </xf>
    <xf numFmtId="4" fontId="11" fillId="0" borderId="0" xfId="0" applyNumberFormat="1" applyFont="1" applyAlignment="1"/>
    <xf numFmtId="164" fontId="12" fillId="0" borderId="19" xfId="0" applyNumberFormat="1" applyFont="1" applyBorder="1" applyAlignment="1">
      <alignment horizontal="center" vertical="center"/>
    </xf>
    <xf numFmtId="0" fontId="4" fillId="4" borderId="6" xfId="0" applyFont="1" applyFill="1" applyBorder="1" applyAlignment="1" applyProtection="1">
      <alignment horizontal="right"/>
      <protection locked="0"/>
    </xf>
    <xf numFmtId="0" fontId="4" fillId="4" borderId="7" xfId="0" applyFont="1" applyFill="1" applyBorder="1" applyAlignment="1" applyProtection="1">
      <alignment horizontal="right"/>
      <protection locked="0"/>
    </xf>
    <xf numFmtId="0" fontId="9" fillId="6" borderId="30" xfId="0" applyFont="1" applyFill="1" applyBorder="1" applyAlignment="1" applyProtection="1">
      <alignment horizontal="left" vertical="center" wrapText="1"/>
      <protection locked="0"/>
    </xf>
    <xf numFmtId="0" fontId="9" fillId="2" borderId="10" xfId="0" applyFont="1" applyFill="1" applyBorder="1" applyAlignment="1">
      <alignment horizontal="left" vertical="center" wrapText="1"/>
    </xf>
    <xf numFmtId="0" fontId="0" fillId="0" borderId="0" xfId="0" applyFont="1" applyAlignment="1"/>
    <xf numFmtId="0" fontId="2" fillId="2" borderId="10" xfId="0" applyFont="1" applyFill="1" applyBorder="1"/>
    <xf numFmtId="0" fontId="7" fillId="2" borderId="10" xfId="0" applyFont="1" applyFill="1" applyBorder="1"/>
    <xf numFmtId="0" fontId="7" fillId="7" borderId="31" xfId="0" applyFont="1" applyFill="1" applyBorder="1" applyAlignment="1">
      <alignment horizontal="left" vertical="center" wrapText="1"/>
    </xf>
    <xf numFmtId="0" fontId="9" fillId="6" borderId="30" xfId="0" applyNumberFormat="1" applyFont="1" applyFill="1" applyBorder="1" applyAlignment="1" applyProtection="1">
      <alignment horizontal="left" vertical="center" wrapText="1"/>
      <protection locked="0"/>
    </xf>
    <xf numFmtId="0" fontId="4" fillId="2" borderId="38" xfId="0" applyFont="1" applyFill="1" applyBorder="1"/>
    <xf numFmtId="0" fontId="4" fillId="8" borderId="37" xfId="0" applyFont="1" applyFill="1" applyBorder="1" applyAlignment="1"/>
    <xf numFmtId="0" fontId="4" fillId="8" borderId="10" xfId="0" applyFont="1" applyFill="1" applyBorder="1"/>
    <xf numFmtId="0" fontId="4" fillId="8" borderId="38" xfId="0" applyFont="1" applyFill="1" applyBorder="1"/>
    <xf numFmtId="0" fontId="4" fillId="8" borderId="37" xfId="0" applyFont="1" applyFill="1" applyBorder="1"/>
    <xf numFmtId="0" fontId="4" fillId="8" borderId="39" xfId="0" applyFont="1" applyFill="1" applyBorder="1"/>
    <xf numFmtId="0" fontId="4" fillId="8" borderId="40" xfId="0" applyFont="1" applyFill="1" applyBorder="1"/>
    <xf numFmtId="0" fontId="4" fillId="8" borderId="41" xfId="0" applyFont="1" applyFill="1" applyBorder="1"/>
    <xf numFmtId="0" fontId="0" fillId="0" borderId="35" xfId="0" applyFont="1" applyBorder="1" applyAlignment="1"/>
    <xf numFmtId="0" fontId="0" fillId="0" borderId="34" xfId="0" applyFont="1" applyBorder="1" applyAlignment="1"/>
    <xf numFmtId="0" fontId="0" fillId="0" borderId="36" xfId="0" applyFont="1" applyBorder="1" applyAlignment="1"/>
    <xf numFmtId="0" fontId="0" fillId="0" borderId="37" xfId="0" applyFont="1" applyBorder="1" applyAlignment="1"/>
    <xf numFmtId="0" fontId="1" fillId="2" borderId="42" xfId="0" applyFont="1" applyFill="1" applyBorder="1"/>
    <xf numFmtId="0" fontId="1" fillId="2" borderId="38" xfId="0" applyFont="1" applyFill="1" applyBorder="1"/>
    <xf numFmtId="0" fontId="3" fillId="3" borderId="11" xfId="0" applyFont="1" applyFill="1" applyBorder="1"/>
    <xf numFmtId="0" fontId="3" fillId="3" borderId="12" xfId="0" applyFont="1" applyFill="1" applyBorder="1"/>
    <xf numFmtId="0" fontId="3" fillId="3" borderId="13" xfId="0" applyFont="1" applyFill="1" applyBorder="1"/>
    <xf numFmtId="0" fontId="4" fillId="4" borderId="10" xfId="0" applyFont="1" applyFill="1" applyBorder="1"/>
    <xf numFmtId="0" fontId="4" fillId="2" borderId="10" xfId="0" applyFont="1" applyFill="1" applyBorder="1" applyAlignment="1"/>
    <xf numFmtId="0" fontId="4" fillId="4" borderId="28" xfId="0" applyFont="1" applyFill="1" applyBorder="1" applyAlignment="1" applyProtection="1">
      <alignment horizontal="right"/>
      <protection locked="0"/>
    </xf>
    <xf numFmtId="0" fontId="12" fillId="2" borderId="10" xfId="0" applyFont="1" applyFill="1" applyBorder="1"/>
    <xf numFmtId="0" fontId="1" fillId="0" borderId="37" xfId="0" applyFont="1" applyBorder="1"/>
    <xf numFmtId="0" fontId="4" fillId="0" borderId="37" xfId="0" applyFont="1" applyBorder="1"/>
    <xf numFmtId="3" fontId="4" fillId="2" borderId="10" xfId="0" applyNumberFormat="1" applyFont="1" applyFill="1" applyBorder="1"/>
    <xf numFmtId="3" fontId="4" fillId="4" borderId="11" xfId="0" applyNumberFormat="1" applyFont="1" applyFill="1" applyBorder="1" applyAlignment="1">
      <alignment vertical="center"/>
    </xf>
    <xf numFmtId="3" fontId="4" fillId="4" borderId="12" xfId="0" applyNumberFormat="1" applyFont="1" applyFill="1" applyBorder="1"/>
    <xf numFmtId="164" fontId="4" fillId="4" borderId="12" xfId="0" applyNumberFormat="1" applyFont="1" applyFill="1" applyBorder="1" applyAlignment="1">
      <alignment horizontal="center" vertical="center"/>
    </xf>
    <xf numFmtId="0" fontId="0" fillId="0" borderId="39" xfId="0" applyFont="1" applyBorder="1" applyAlignment="1"/>
    <xf numFmtId="0" fontId="1" fillId="2" borderId="43" xfId="0" applyFont="1" applyFill="1" applyBorder="1"/>
    <xf numFmtId="0" fontId="1" fillId="2" borderId="40" xfId="0" applyFont="1" applyFill="1" applyBorder="1"/>
    <xf numFmtId="0" fontId="1" fillId="2" borderId="41" xfId="0" applyFont="1" applyFill="1" applyBorder="1"/>
    <xf numFmtId="0" fontId="9" fillId="7" borderId="30" xfId="0" applyNumberFormat="1" applyFont="1" applyFill="1" applyBorder="1" applyAlignment="1">
      <alignment horizontal="left" vertical="center" wrapText="1"/>
    </xf>
    <xf numFmtId="0" fontId="4" fillId="9" borderId="6" xfId="0" applyFont="1" applyFill="1" applyBorder="1" applyAlignment="1">
      <alignment horizontal="right"/>
    </xf>
    <xf numFmtId="3" fontId="4" fillId="9" borderId="7" xfId="0" applyNumberFormat="1" applyFont="1" applyFill="1" applyBorder="1" applyAlignment="1">
      <alignment horizontal="right"/>
    </xf>
    <xf numFmtId="164" fontId="4" fillId="9" borderId="7" xfId="0" applyNumberFormat="1" applyFont="1" applyFill="1" applyBorder="1" applyAlignment="1">
      <alignment horizontal="right"/>
    </xf>
    <xf numFmtId="164" fontId="4" fillId="9" borderId="28" xfId="0" applyNumberFormat="1" applyFont="1" applyFill="1" applyBorder="1" applyAlignment="1">
      <alignment horizontal="right"/>
    </xf>
    <xf numFmtId="0" fontId="4" fillId="2" borderId="10" xfId="0" applyFont="1" applyFill="1" applyBorder="1" applyAlignment="1" applyProtection="1">
      <alignment horizontal="right"/>
      <protection locked="0"/>
    </xf>
    <xf numFmtId="0" fontId="14" fillId="2" borderId="10" xfId="0" applyFont="1" applyFill="1" applyBorder="1" applyAlignment="1">
      <alignment horizontal="center" wrapText="1"/>
    </xf>
    <xf numFmtId="0" fontId="13" fillId="8" borderId="35" xfId="0" applyFont="1" applyFill="1" applyBorder="1" applyAlignment="1">
      <alignment horizontal="left" vertical="center" wrapText="1"/>
    </xf>
    <xf numFmtId="0" fontId="13" fillId="8" borderId="34" xfId="0" applyFont="1" applyFill="1" applyBorder="1" applyAlignment="1">
      <alignment horizontal="left" vertical="center" wrapText="1"/>
    </xf>
    <xf numFmtId="0" fontId="13" fillId="8" borderId="36" xfId="0" applyFont="1" applyFill="1" applyBorder="1" applyAlignment="1">
      <alignment horizontal="left" vertical="center" wrapText="1"/>
    </xf>
    <xf numFmtId="0" fontId="13" fillId="8" borderId="37" xfId="0" applyFont="1" applyFill="1" applyBorder="1" applyAlignment="1">
      <alignment horizontal="left" vertical="center" wrapText="1"/>
    </xf>
    <xf numFmtId="0" fontId="13" fillId="8" borderId="10" xfId="0" applyFont="1" applyFill="1" applyBorder="1" applyAlignment="1">
      <alignment horizontal="left" vertical="center" wrapText="1"/>
    </xf>
    <xf numFmtId="0" fontId="13" fillId="8" borderId="38" xfId="0" applyFont="1" applyFill="1" applyBorder="1" applyAlignment="1">
      <alignment horizontal="left" vertical="center" wrapText="1"/>
    </xf>
    <xf numFmtId="0" fontId="13" fillId="8" borderId="39" xfId="0" applyFont="1" applyFill="1" applyBorder="1" applyAlignment="1">
      <alignment horizontal="left" vertical="center" wrapText="1"/>
    </xf>
    <xf numFmtId="0" fontId="13" fillId="8" borderId="40" xfId="0" applyFont="1" applyFill="1" applyBorder="1" applyAlignment="1">
      <alignment horizontal="left" vertical="center" wrapText="1"/>
    </xf>
    <xf numFmtId="0" fontId="13" fillId="8" borderId="41"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9" fillId="2" borderId="10" xfId="0" applyFont="1" applyFill="1" applyBorder="1" applyAlignment="1">
      <alignment horizontal="left" vertical="center" wrapText="1"/>
    </xf>
    <xf numFmtId="164" fontId="7" fillId="3" borderId="11" xfId="0" applyNumberFormat="1" applyFont="1" applyFill="1" applyBorder="1" applyAlignment="1">
      <alignment horizontal="left" vertical="center"/>
    </xf>
    <xf numFmtId="0" fontId="6" fillId="0" borderId="12" xfId="0" applyFont="1" applyBorder="1"/>
    <xf numFmtId="0" fontId="6" fillId="0" borderId="13" xfId="0" applyFont="1" applyBorder="1"/>
    <xf numFmtId="164" fontId="10" fillId="3" borderId="11" xfId="0" applyNumberFormat="1" applyFont="1" applyFill="1" applyBorder="1" applyAlignment="1">
      <alignment horizontal="left" vertical="center"/>
    </xf>
    <xf numFmtId="0" fontId="5" fillId="8" borderId="35" xfId="0" applyFont="1" applyFill="1" applyBorder="1" applyAlignment="1" applyProtection="1">
      <alignment horizontal="center" vertical="center" wrapText="1"/>
      <protection locked="0"/>
    </xf>
    <xf numFmtId="0" fontId="6" fillId="6" borderId="34" xfId="0" applyFont="1" applyFill="1" applyBorder="1" applyAlignment="1" applyProtection="1">
      <alignment horizontal="center"/>
      <protection locked="0"/>
    </xf>
    <xf numFmtId="0" fontId="6" fillId="6" borderId="36" xfId="0" applyFont="1" applyFill="1" applyBorder="1" applyAlignment="1" applyProtection="1">
      <alignment horizontal="center"/>
      <protection locked="0"/>
    </xf>
    <xf numFmtId="0" fontId="6" fillId="6" borderId="37" xfId="0" applyFont="1" applyFill="1" applyBorder="1" applyAlignment="1" applyProtection="1">
      <alignment horizontal="center"/>
      <protection locked="0"/>
    </xf>
    <xf numFmtId="0" fontId="0" fillId="6" borderId="10" xfId="0" applyFont="1" applyFill="1" applyBorder="1" applyAlignment="1" applyProtection="1">
      <alignment horizontal="center"/>
      <protection locked="0"/>
    </xf>
    <xf numFmtId="0" fontId="6" fillId="6" borderId="38" xfId="0" applyFont="1" applyFill="1" applyBorder="1" applyAlignment="1" applyProtection="1">
      <alignment horizontal="center"/>
      <protection locked="0"/>
    </xf>
    <xf numFmtId="0" fontId="6" fillId="6" borderId="10" xfId="0" applyFont="1" applyFill="1" applyBorder="1" applyAlignment="1" applyProtection="1">
      <alignment horizontal="center"/>
      <protection locked="0"/>
    </xf>
    <xf numFmtId="164" fontId="7" fillId="3" borderId="11" xfId="0" applyNumberFormat="1" applyFont="1" applyFill="1" applyBorder="1" applyAlignment="1">
      <alignment horizontal="center" vertical="center" wrapText="1"/>
    </xf>
    <xf numFmtId="3" fontId="4" fillId="4" borderId="16" xfId="0" applyNumberFormat="1" applyFont="1" applyFill="1" applyBorder="1" applyAlignment="1">
      <alignment horizontal="left" vertical="center" wrapText="1"/>
    </xf>
    <xf numFmtId="0" fontId="6" fillId="0" borderId="17" xfId="0" applyFont="1" applyBorder="1"/>
    <xf numFmtId="0" fontId="6" fillId="0" borderId="18" xfId="0" applyFont="1" applyBorder="1"/>
    <xf numFmtId="3" fontId="4" fillId="0" borderId="16" xfId="0" applyNumberFormat="1" applyFont="1" applyBorder="1" applyAlignment="1">
      <alignment horizontal="left" vertical="center" wrapText="1"/>
    </xf>
    <xf numFmtId="3" fontId="4" fillId="4" borderId="22" xfId="0" applyNumberFormat="1" applyFont="1" applyFill="1" applyBorder="1" applyAlignment="1">
      <alignment horizontal="left" vertical="center" wrapText="1"/>
    </xf>
    <xf numFmtId="0" fontId="6" fillId="0" borderId="23" xfId="0" applyFont="1" applyBorder="1"/>
    <xf numFmtId="0" fontId="6" fillId="0" borderId="24" xfId="0" applyFont="1" applyBorder="1"/>
    <xf numFmtId="0" fontId="14" fillId="2" borderId="10" xfId="0" applyFont="1" applyFill="1" applyBorder="1" applyAlignment="1">
      <alignment horizontal="center" wrapText="1"/>
    </xf>
    <xf numFmtId="0" fontId="4" fillId="4" borderId="1"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4" fillId="4" borderId="5" xfId="0" applyFont="1" applyFill="1" applyBorder="1" applyAlignment="1">
      <alignment horizontal="left"/>
    </xf>
    <xf numFmtId="0" fontId="4" fillId="4" borderId="8" xfId="0" applyFont="1" applyFill="1" applyBorder="1" applyAlignment="1">
      <alignment horizontal="left"/>
    </xf>
    <xf numFmtId="0" fontId="4" fillId="4" borderId="29" xfId="0" applyFont="1" applyFill="1" applyBorder="1" applyAlignment="1">
      <alignment horizontal="left"/>
    </xf>
    <xf numFmtId="0" fontId="10" fillId="5" borderId="31"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10" fillId="5" borderId="3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771525</xdr:colOff>
      <xdr:row>10</xdr:row>
      <xdr:rowOff>133350</xdr:rowOff>
    </xdr:from>
    <xdr:ext cx="2809876" cy="184785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848225" y="1905000"/>
          <a:ext cx="2809876" cy="1847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ogle.com/intl/es/eart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013"/>
  <sheetViews>
    <sheetView showGridLines="0" tabSelected="1" topLeftCell="A31" workbookViewId="0">
      <selection activeCell="D47" sqref="D47"/>
    </sheetView>
  </sheetViews>
  <sheetFormatPr defaultColWidth="0" defaultRowHeight="15" customHeight="1" zeroHeight="1" x14ac:dyDescent="0.2"/>
  <cols>
    <col min="1" max="1" width="0.25" customWidth="1"/>
    <col min="2" max="2" width="3.5" customWidth="1"/>
    <col min="3" max="3" width="13.625" customWidth="1"/>
    <col min="4" max="4" width="14.625" customWidth="1"/>
    <col min="5" max="5" width="10.5" customWidth="1"/>
    <col min="6" max="6" width="8" customWidth="1"/>
    <col min="7" max="7" width="14.5" customWidth="1"/>
    <col min="8" max="8" width="10.75" customWidth="1"/>
    <col min="9" max="9" width="14.625" customWidth="1"/>
    <col min="10" max="10" width="14.125" customWidth="1"/>
    <col min="11" max="11" width="4.125" customWidth="1"/>
    <col min="12" max="26" width="8" hidden="1"/>
    <col min="27" max="16383" width="12.625" hidden="1"/>
    <col min="16384" max="16384" width="0.125" customWidth="1"/>
  </cols>
  <sheetData>
    <row r="1" spans="1:11" ht="1.5" customHeight="1" thickBot="1" x14ac:dyDescent="0.25">
      <c r="A1" s="56"/>
      <c r="B1" s="57"/>
      <c r="C1" s="57"/>
      <c r="D1" s="57"/>
      <c r="E1" s="57"/>
      <c r="F1" s="57"/>
      <c r="G1" s="57"/>
      <c r="H1" s="57"/>
      <c r="I1" s="57"/>
      <c r="J1" s="57"/>
      <c r="K1" s="58"/>
    </row>
    <row r="2" spans="1:11" x14ac:dyDescent="0.25">
      <c r="A2" s="59"/>
      <c r="B2" s="1"/>
      <c r="C2" s="2"/>
      <c r="D2" s="2"/>
      <c r="E2" s="2"/>
      <c r="F2" s="2"/>
      <c r="G2" s="2"/>
      <c r="H2" s="2"/>
      <c r="I2" s="2"/>
      <c r="J2" s="2"/>
      <c r="K2" s="60"/>
    </row>
    <row r="3" spans="1:11" ht="23.25" customHeight="1" x14ac:dyDescent="0.25">
      <c r="A3" s="59"/>
      <c r="B3" s="3"/>
      <c r="C3" s="116" t="s">
        <v>61</v>
      </c>
      <c r="D3" s="116"/>
      <c r="E3" s="116"/>
      <c r="F3" s="116"/>
      <c r="G3" s="116"/>
      <c r="H3" s="116"/>
      <c r="I3" s="116"/>
      <c r="J3" s="116"/>
      <c r="K3" s="61"/>
    </row>
    <row r="4" spans="1:11" s="43" customFormat="1" ht="23.25" customHeight="1" x14ac:dyDescent="0.25">
      <c r="A4" s="59"/>
      <c r="B4" s="3"/>
      <c r="C4" s="116"/>
      <c r="D4" s="116"/>
      <c r="E4" s="116"/>
      <c r="F4" s="116"/>
      <c r="G4" s="116"/>
      <c r="H4" s="116"/>
      <c r="I4" s="116"/>
      <c r="J4" s="116"/>
      <c r="K4" s="61"/>
    </row>
    <row r="5" spans="1:11" s="43" customFormat="1" ht="10.5" customHeight="1" x14ac:dyDescent="0.35">
      <c r="A5" s="59"/>
      <c r="B5" s="3"/>
      <c r="C5" s="85"/>
      <c r="D5" s="85"/>
      <c r="E5" s="85"/>
      <c r="F5" s="85"/>
      <c r="G5" s="85"/>
      <c r="H5" s="85"/>
      <c r="I5" s="85"/>
      <c r="J5" s="85"/>
      <c r="K5" s="61"/>
    </row>
    <row r="6" spans="1:11" s="43" customFormat="1" ht="21" x14ac:dyDescent="0.35">
      <c r="A6" s="59"/>
      <c r="B6" s="3"/>
      <c r="C6" s="45" t="s">
        <v>60</v>
      </c>
      <c r="D6" s="44"/>
      <c r="E6" s="44"/>
      <c r="F6" s="44"/>
      <c r="G6" s="35"/>
      <c r="H6" s="35"/>
      <c r="I6" s="35"/>
      <c r="J6" s="35"/>
      <c r="K6" s="61"/>
    </row>
    <row r="7" spans="1:11" s="43" customFormat="1" ht="21" x14ac:dyDescent="0.35">
      <c r="A7" s="59"/>
      <c r="B7" s="3"/>
      <c r="C7" s="45" t="s">
        <v>55</v>
      </c>
      <c r="D7" s="44"/>
      <c r="E7" s="44"/>
      <c r="F7" s="44"/>
      <c r="G7" s="35"/>
      <c r="H7" s="35"/>
      <c r="I7" s="35"/>
      <c r="J7" s="35"/>
      <c r="K7" s="61"/>
    </row>
    <row r="8" spans="1:11" ht="15.75" thickBot="1" x14ac:dyDescent="0.3">
      <c r="A8" s="59"/>
      <c r="B8" s="3"/>
      <c r="C8" s="35"/>
      <c r="D8" s="35"/>
      <c r="E8" s="35"/>
      <c r="F8" s="35"/>
      <c r="G8" s="35"/>
      <c r="H8" s="35"/>
      <c r="I8" s="35"/>
      <c r="J8" s="35"/>
      <c r="K8" s="61"/>
    </row>
    <row r="9" spans="1:11" ht="15.75" thickBot="1" x14ac:dyDescent="0.3">
      <c r="A9" s="59"/>
      <c r="B9" s="3"/>
      <c r="C9" s="62" t="s">
        <v>0</v>
      </c>
      <c r="D9" s="63"/>
      <c r="E9" s="64"/>
      <c r="F9" s="12"/>
      <c r="G9" s="101" t="s">
        <v>1</v>
      </c>
      <c r="H9" s="102"/>
      <c r="I9" s="102"/>
      <c r="J9" s="103"/>
      <c r="K9" s="61"/>
    </row>
    <row r="10" spans="1:11" x14ac:dyDescent="0.25">
      <c r="A10" s="59"/>
      <c r="B10" s="3"/>
      <c r="C10" s="117" t="s">
        <v>2</v>
      </c>
      <c r="D10" s="118"/>
      <c r="E10" s="39" t="s">
        <v>3</v>
      </c>
      <c r="F10" s="12"/>
      <c r="G10" s="104"/>
      <c r="H10" s="105"/>
      <c r="I10" s="105"/>
      <c r="J10" s="106"/>
      <c r="K10" s="61"/>
    </row>
    <row r="11" spans="1:11" x14ac:dyDescent="0.25">
      <c r="A11" s="59"/>
      <c r="B11" s="3"/>
      <c r="C11" s="119" t="s">
        <v>4</v>
      </c>
      <c r="D11" s="120"/>
      <c r="E11" s="40">
        <v>100</v>
      </c>
      <c r="F11" s="66"/>
      <c r="G11" s="104"/>
      <c r="H11" s="107"/>
      <c r="I11" s="107"/>
      <c r="J11" s="106"/>
      <c r="K11" s="61"/>
    </row>
    <row r="12" spans="1:11" ht="15.75" thickBot="1" x14ac:dyDescent="0.3">
      <c r="A12" s="59"/>
      <c r="B12" s="3"/>
      <c r="C12" s="121" t="s">
        <v>5</v>
      </c>
      <c r="D12" s="122"/>
      <c r="E12" s="67">
        <v>6</v>
      </c>
      <c r="F12" s="12"/>
      <c r="G12" s="49"/>
      <c r="H12" s="50"/>
      <c r="I12" s="50"/>
      <c r="J12" s="51"/>
      <c r="K12" s="61"/>
    </row>
    <row r="13" spans="1:11" ht="15.75" thickBot="1" x14ac:dyDescent="0.3">
      <c r="A13" s="59"/>
      <c r="B13" s="3"/>
      <c r="C13" s="12"/>
      <c r="D13" s="12"/>
      <c r="E13" s="84"/>
      <c r="F13" s="12"/>
      <c r="G13" s="52"/>
      <c r="H13" s="50"/>
      <c r="I13" s="50"/>
      <c r="J13" s="51"/>
      <c r="K13" s="61"/>
    </row>
    <row r="14" spans="1:11" ht="15.75" thickBot="1" x14ac:dyDescent="0.3">
      <c r="A14" s="59"/>
      <c r="B14" s="3"/>
      <c r="C14" s="7" t="s">
        <v>6</v>
      </c>
      <c r="D14" s="8"/>
      <c r="E14" s="9"/>
      <c r="F14" s="12"/>
      <c r="G14" s="52"/>
      <c r="H14" s="50"/>
      <c r="I14" s="50"/>
      <c r="J14" s="51"/>
      <c r="K14" s="61"/>
    </row>
    <row r="15" spans="1:11" x14ac:dyDescent="0.25">
      <c r="A15" s="59"/>
      <c r="B15" s="3"/>
      <c r="C15" s="10" t="s">
        <v>7</v>
      </c>
      <c r="D15" s="11"/>
      <c r="E15" s="80">
        <f>IF(E10="Inclinada",E11/2,E11/4)*0.415</f>
        <v>10.375</v>
      </c>
      <c r="F15" s="12"/>
      <c r="G15" s="52"/>
      <c r="H15" s="50"/>
      <c r="I15" s="50"/>
      <c r="J15" s="51"/>
      <c r="K15" s="61"/>
    </row>
    <row r="16" spans="1:11" x14ac:dyDescent="0.25">
      <c r="A16" s="59"/>
      <c r="B16" s="3"/>
      <c r="C16" s="4" t="s">
        <v>8</v>
      </c>
      <c r="D16" s="65"/>
      <c r="E16" s="81">
        <f>E15*1300</f>
        <v>13487.5</v>
      </c>
      <c r="F16" s="12"/>
      <c r="G16" s="52"/>
      <c r="H16" s="50"/>
      <c r="I16" s="50"/>
      <c r="J16" s="51"/>
      <c r="K16" s="61"/>
    </row>
    <row r="17" spans="1:26" x14ac:dyDescent="0.25">
      <c r="A17" s="59"/>
      <c r="B17" s="3"/>
      <c r="C17" s="4" t="s">
        <v>9</v>
      </c>
      <c r="D17" s="65"/>
      <c r="E17" s="81">
        <f>E16/(E12+1)</f>
        <v>1926.7857142857142</v>
      </c>
      <c r="F17" s="12"/>
      <c r="G17" s="52"/>
      <c r="H17" s="50"/>
      <c r="I17" s="50"/>
      <c r="J17" s="51"/>
      <c r="K17" s="61"/>
    </row>
    <row r="18" spans="1:26" x14ac:dyDescent="0.25">
      <c r="A18" s="59"/>
      <c r="B18" s="3"/>
      <c r="C18" s="4" t="s">
        <v>10</v>
      </c>
      <c r="D18" s="65"/>
      <c r="E18" s="82">
        <f>J38</f>
        <v>17404.349600000001</v>
      </c>
      <c r="F18" s="12"/>
      <c r="G18" s="52"/>
      <c r="H18" s="50"/>
      <c r="I18" s="50"/>
      <c r="J18" s="51"/>
      <c r="K18" s="61"/>
    </row>
    <row r="19" spans="1:26" x14ac:dyDescent="0.25">
      <c r="A19" s="59"/>
      <c r="B19" s="3"/>
      <c r="C19" s="4" t="s">
        <v>11</v>
      </c>
      <c r="D19" s="65"/>
      <c r="E19" s="82">
        <f>E18/(E12+1)</f>
        <v>2486.3356571428571</v>
      </c>
      <c r="F19" s="12"/>
      <c r="G19" s="52"/>
      <c r="H19" s="50"/>
      <c r="I19" s="50"/>
      <c r="J19" s="51"/>
      <c r="K19" s="61"/>
    </row>
    <row r="20" spans="1:26" x14ac:dyDescent="0.25">
      <c r="A20" s="59"/>
      <c r="B20" s="3"/>
      <c r="C20" s="4" t="s">
        <v>12</v>
      </c>
      <c r="D20" s="65"/>
      <c r="E20" s="82">
        <f>E16*0.15</f>
        <v>2023.125</v>
      </c>
      <c r="F20" s="12"/>
      <c r="G20" s="52"/>
      <c r="H20" s="50"/>
      <c r="I20" s="50"/>
      <c r="J20" s="51"/>
      <c r="K20" s="61"/>
    </row>
    <row r="21" spans="1:26" ht="15.75" thickBot="1" x14ac:dyDescent="0.3">
      <c r="A21" s="59"/>
      <c r="B21" s="3"/>
      <c r="C21" s="5" t="s">
        <v>13</v>
      </c>
      <c r="D21" s="6"/>
      <c r="E21" s="83">
        <f>IF(E12=0,0,E20/E12)</f>
        <v>337.1875</v>
      </c>
      <c r="F21" s="12"/>
      <c r="G21" s="53"/>
      <c r="H21" s="54"/>
      <c r="I21" s="54"/>
      <c r="J21" s="55"/>
      <c r="K21" s="61"/>
    </row>
    <row r="22" spans="1:26" x14ac:dyDescent="0.25">
      <c r="A22" s="59"/>
      <c r="B22" s="3"/>
      <c r="C22" s="12"/>
      <c r="D22" s="12"/>
      <c r="E22" s="12"/>
      <c r="F22" s="12"/>
      <c r="G22" s="12"/>
      <c r="H22" s="12"/>
      <c r="I22" s="12"/>
      <c r="J22" s="12"/>
      <c r="K22" s="61"/>
    </row>
    <row r="23" spans="1:26" x14ac:dyDescent="0.25">
      <c r="A23" s="59"/>
      <c r="B23" s="3"/>
      <c r="C23" s="68" t="s">
        <v>54</v>
      </c>
      <c r="D23" s="12"/>
      <c r="E23" s="12"/>
      <c r="F23" s="12"/>
      <c r="G23" s="12"/>
      <c r="H23" s="12"/>
      <c r="I23" s="12"/>
      <c r="J23" s="12"/>
      <c r="K23" s="61"/>
    </row>
    <row r="24" spans="1:26" ht="15.75" thickBot="1" x14ac:dyDescent="0.3">
      <c r="A24" s="59"/>
      <c r="B24" s="3"/>
      <c r="C24" s="12"/>
      <c r="D24" s="12"/>
      <c r="E24" s="12"/>
      <c r="F24" s="12"/>
      <c r="G24" s="12"/>
      <c r="H24" s="12"/>
      <c r="I24" s="12"/>
      <c r="J24" s="12"/>
      <c r="K24" s="61"/>
    </row>
    <row r="25" spans="1:26" ht="39" customHeight="1" thickBot="1" x14ac:dyDescent="0.3">
      <c r="A25" s="69"/>
      <c r="B25" s="3"/>
      <c r="C25" s="14" t="s">
        <v>14</v>
      </c>
      <c r="D25" s="108" t="s">
        <v>15</v>
      </c>
      <c r="E25" s="98"/>
      <c r="F25" s="98"/>
      <c r="G25" s="98"/>
      <c r="H25" s="99"/>
      <c r="I25" s="15" t="s">
        <v>16</v>
      </c>
      <c r="J25" s="16" t="s">
        <v>58</v>
      </c>
      <c r="K25" s="61"/>
      <c r="L25" s="13"/>
      <c r="M25" s="13"/>
      <c r="N25" s="13"/>
      <c r="O25" s="13"/>
      <c r="P25" s="13"/>
      <c r="Q25" s="13"/>
      <c r="R25" s="13"/>
      <c r="S25" s="13"/>
      <c r="T25" s="13"/>
      <c r="U25" s="13"/>
      <c r="V25" s="13"/>
      <c r="W25" s="13"/>
      <c r="X25" s="13"/>
      <c r="Y25" s="13"/>
      <c r="Z25" s="13"/>
    </row>
    <row r="26" spans="1:26" ht="30" customHeight="1" x14ac:dyDescent="0.2">
      <c r="A26" s="70"/>
      <c r="B26" s="18"/>
      <c r="C26" s="19">
        <f>ROUNDDOWN(E15/0.41,0)</f>
        <v>25</v>
      </c>
      <c r="D26" s="109" t="s">
        <v>62</v>
      </c>
      <c r="E26" s="110"/>
      <c r="F26" s="110"/>
      <c r="G26" s="110"/>
      <c r="H26" s="111"/>
      <c r="I26" s="20">
        <f>IF(E15=0,0,188)</f>
        <v>188</v>
      </c>
      <c r="J26" s="21">
        <f t="shared" ref="J26:J31" si="0">I26*C26</f>
        <v>4700</v>
      </c>
      <c r="K26" s="48"/>
      <c r="L26" s="17"/>
      <c r="M26" s="17"/>
      <c r="N26" s="17"/>
      <c r="O26" s="17"/>
      <c r="P26" s="17"/>
      <c r="Q26" s="17"/>
      <c r="R26" s="17"/>
      <c r="S26" s="17"/>
      <c r="T26" s="17"/>
      <c r="U26" s="17"/>
      <c r="V26" s="17"/>
      <c r="W26" s="17"/>
      <c r="X26" s="17"/>
      <c r="Y26" s="17"/>
      <c r="Z26" s="17"/>
    </row>
    <row r="27" spans="1:26" ht="35.25" customHeight="1" x14ac:dyDescent="0.2">
      <c r="A27" s="70"/>
      <c r="B27" s="18"/>
      <c r="C27" s="19">
        <f>IF(E10="Inclinada",C26,C26*1.3)</f>
        <v>32.5</v>
      </c>
      <c r="D27" s="112" t="str">
        <f>IF(E10="Inclinada","Estructura de perfils metàl·lics coplanars per a la subjecció dels panells solars sobre teulada inclinada (fixacions incloses)","Estructura de bloc de formigó autoportant per a la subjecció dels panells solars sobre teulada plana a 20 graus, en horitzontal (fixacions incloses)")</f>
        <v>Estructura de bloc de formigó autoportant per a la subjecció dels panells solars sobre teulada plana a 20 graus, en horitzontal (fixacions incloses)</v>
      </c>
      <c r="E27" s="110"/>
      <c r="F27" s="110"/>
      <c r="G27" s="110"/>
      <c r="H27" s="111"/>
      <c r="I27" s="20">
        <f>IF(E15=0,0,IF(E10="inclinada",32.95,37.95))</f>
        <v>37.950000000000003</v>
      </c>
      <c r="J27" s="21">
        <f t="shared" si="0"/>
        <v>1233.375</v>
      </c>
      <c r="K27" s="48"/>
      <c r="L27" s="17"/>
      <c r="M27" s="17"/>
      <c r="N27" s="17"/>
      <c r="O27" s="17"/>
      <c r="P27" s="17"/>
      <c r="Q27" s="17"/>
      <c r="R27" s="17"/>
      <c r="S27" s="17"/>
      <c r="T27" s="17"/>
      <c r="U27" s="17"/>
      <c r="V27" s="17"/>
      <c r="W27" s="17"/>
      <c r="X27" s="17"/>
      <c r="Y27" s="17"/>
      <c r="Z27" s="17"/>
    </row>
    <row r="28" spans="1:26" ht="33.75" customHeight="1" x14ac:dyDescent="0.2">
      <c r="A28" s="70"/>
      <c r="B28" s="18"/>
      <c r="C28" s="19">
        <v>1</v>
      </c>
      <c r="D28" s="109" t="str">
        <f>IF(E15=0,0,VLOOKUP(ROUNDDOWN(E15,0),Dades!A7:B105,2))</f>
        <v>Inversor trifàsic de 10 kW de potència nominal</v>
      </c>
      <c r="E28" s="110"/>
      <c r="F28" s="110"/>
      <c r="G28" s="110"/>
      <c r="H28" s="111"/>
      <c r="I28" s="20">
        <f>IF(E15=0,0,VLOOKUP(ROUNDDOWN(E15,0),Dades!A7:C105,3))</f>
        <v>1838.9750000000001</v>
      </c>
      <c r="J28" s="21">
        <f t="shared" si="0"/>
        <v>1838.9750000000001</v>
      </c>
      <c r="K28" s="48"/>
      <c r="L28" s="17"/>
      <c r="M28" s="17"/>
      <c r="N28" s="17"/>
      <c r="O28" s="17"/>
      <c r="P28" s="17"/>
      <c r="Q28" s="17"/>
      <c r="R28" s="17"/>
      <c r="S28" s="17"/>
      <c r="T28" s="17"/>
      <c r="U28" s="17"/>
      <c r="V28" s="17"/>
      <c r="W28" s="17"/>
      <c r="X28" s="17"/>
      <c r="Y28" s="17"/>
      <c r="Z28" s="17"/>
    </row>
    <row r="29" spans="1:26" ht="30" customHeight="1" x14ac:dyDescent="0.2">
      <c r="A29" s="70"/>
      <c r="B29" s="18"/>
      <c r="C29" s="19">
        <v>1</v>
      </c>
      <c r="D29" s="109" t="s">
        <v>17</v>
      </c>
      <c r="E29" s="110"/>
      <c r="F29" s="110"/>
      <c r="G29" s="110"/>
      <c r="H29" s="111"/>
      <c r="I29" s="38">
        <f>IF(E15=0,0,254.41)</f>
        <v>254.41</v>
      </c>
      <c r="J29" s="21">
        <f t="shared" si="0"/>
        <v>254.41</v>
      </c>
      <c r="K29" s="48"/>
      <c r="L29" s="17"/>
      <c r="M29" s="17"/>
      <c r="N29" s="17"/>
      <c r="O29" s="17"/>
      <c r="P29" s="17"/>
      <c r="Q29" s="17"/>
      <c r="R29" s="17"/>
      <c r="S29" s="17"/>
      <c r="T29" s="17"/>
      <c r="U29" s="17"/>
      <c r="V29" s="17"/>
      <c r="W29" s="17"/>
      <c r="X29" s="17"/>
      <c r="Y29" s="17"/>
      <c r="Z29" s="17"/>
    </row>
    <row r="30" spans="1:26" ht="30" customHeight="1" x14ac:dyDescent="0.2">
      <c r="A30" s="70"/>
      <c r="B30" s="18"/>
      <c r="C30" s="19">
        <v>1</v>
      </c>
      <c r="D30" s="109" t="s">
        <v>18</v>
      </c>
      <c r="E30" s="110"/>
      <c r="F30" s="110"/>
      <c r="G30" s="110"/>
      <c r="H30" s="111"/>
      <c r="I30" s="20">
        <f>IF(E15=0,0,430)</f>
        <v>430</v>
      </c>
      <c r="J30" s="21">
        <f t="shared" si="0"/>
        <v>430</v>
      </c>
      <c r="K30" s="48"/>
      <c r="L30" s="17"/>
      <c r="M30" s="17"/>
      <c r="N30" s="17"/>
      <c r="O30" s="17"/>
      <c r="P30" s="17"/>
      <c r="Q30" s="17"/>
      <c r="R30" s="17"/>
      <c r="S30" s="17"/>
      <c r="T30" s="17"/>
      <c r="U30" s="17"/>
      <c r="V30" s="17"/>
      <c r="W30" s="17"/>
      <c r="X30" s="17"/>
      <c r="Y30" s="17"/>
      <c r="Z30" s="17"/>
    </row>
    <row r="31" spans="1:26" ht="30" customHeight="1" x14ac:dyDescent="0.2">
      <c r="A31" s="70"/>
      <c r="B31" s="18"/>
      <c r="C31" s="19">
        <v>1</v>
      </c>
      <c r="D31" s="109" t="s">
        <v>19</v>
      </c>
      <c r="E31" s="110"/>
      <c r="F31" s="110"/>
      <c r="G31" s="110"/>
      <c r="H31" s="111"/>
      <c r="I31" s="20">
        <f>IF(E15=0,0,VLOOKUP(ROUNDDOWN(E15,0),Dades!A7:F105,6))</f>
        <v>931.49999999999989</v>
      </c>
      <c r="J31" s="21">
        <f t="shared" si="0"/>
        <v>931.49999999999989</v>
      </c>
      <c r="K31" s="48"/>
      <c r="L31" s="17"/>
      <c r="M31" s="17"/>
      <c r="N31" s="17"/>
      <c r="O31" s="17"/>
      <c r="P31" s="17"/>
      <c r="Q31" s="17"/>
      <c r="R31" s="17"/>
      <c r="S31" s="17"/>
      <c r="T31" s="17"/>
      <c r="U31" s="17"/>
      <c r="V31" s="17"/>
      <c r="W31" s="17"/>
      <c r="X31" s="17"/>
      <c r="Y31" s="17"/>
      <c r="Z31" s="17"/>
    </row>
    <row r="32" spans="1:26" ht="30" customHeight="1" x14ac:dyDescent="0.2">
      <c r="A32" s="70"/>
      <c r="B32" s="18"/>
      <c r="C32" s="19">
        <v>1</v>
      </c>
      <c r="D32" s="109" t="s">
        <v>20</v>
      </c>
      <c r="E32" s="110"/>
      <c r="F32" s="110"/>
      <c r="G32" s="110"/>
      <c r="H32" s="111"/>
      <c r="I32" s="20">
        <f>IF(C26=0,0,VLOOKUP(C26,Dades!B108:D356,3))</f>
        <v>3116.4999999999995</v>
      </c>
      <c r="J32" s="21">
        <f t="shared" ref="J32:J35" si="1">+C32*I32</f>
        <v>3116.4999999999995</v>
      </c>
      <c r="K32" s="48"/>
      <c r="L32" s="17"/>
      <c r="M32" s="17"/>
      <c r="N32" s="17"/>
      <c r="O32" s="17"/>
      <c r="P32" s="17"/>
      <c r="Q32" s="17"/>
      <c r="R32" s="17"/>
      <c r="S32" s="17"/>
      <c r="T32" s="17"/>
      <c r="U32" s="17"/>
      <c r="V32" s="17"/>
      <c r="W32" s="17"/>
      <c r="X32" s="17"/>
      <c r="Y32" s="17"/>
      <c r="Z32" s="17"/>
    </row>
    <row r="33" spans="1:26" ht="30" customHeight="1" x14ac:dyDescent="0.2">
      <c r="A33" s="70"/>
      <c r="B33" s="18"/>
      <c r="C33" s="19">
        <v>1</v>
      </c>
      <c r="D33" s="109" t="s">
        <v>21</v>
      </c>
      <c r="E33" s="110"/>
      <c r="F33" s="110"/>
      <c r="G33" s="110"/>
      <c r="H33" s="111"/>
      <c r="I33" s="20">
        <f>IF(E15=0,0,600)</f>
        <v>600</v>
      </c>
      <c r="J33" s="21">
        <f t="shared" si="1"/>
        <v>600</v>
      </c>
      <c r="K33" s="48"/>
      <c r="L33" s="17"/>
      <c r="M33" s="17"/>
      <c r="N33" s="17"/>
      <c r="O33" s="17"/>
      <c r="P33" s="17"/>
      <c r="Q33" s="17"/>
      <c r="R33" s="17"/>
      <c r="S33" s="17"/>
      <c r="T33" s="17"/>
      <c r="U33" s="17"/>
      <c r="V33" s="17"/>
      <c r="W33" s="17"/>
      <c r="X33" s="17"/>
      <c r="Y33" s="17"/>
      <c r="Z33" s="17"/>
    </row>
    <row r="34" spans="1:26" ht="30" customHeight="1" x14ac:dyDescent="0.2">
      <c r="A34" s="70"/>
      <c r="B34" s="18"/>
      <c r="C34" s="19">
        <v>1</v>
      </c>
      <c r="D34" s="109" t="s">
        <v>22</v>
      </c>
      <c r="E34" s="110"/>
      <c r="F34" s="110"/>
      <c r="G34" s="110"/>
      <c r="H34" s="111"/>
      <c r="I34" s="20">
        <f>IF(E15=0,0,IF(E15=0,9,IF(E15&lt;=10,210+175+(E12*17),450+175+(E12*17))))</f>
        <v>727</v>
      </c>
      <c r="J34" s="21">
        <f t="shared" si="1"/>
        <v>727</v>
      </c>
      <c r="K34" s="48"/>
      <c r="L34" s="17"/>
      <c r="M34" s="17"/>
      <c r="N34" s="17"/>
      <c r="O34" s="17"/>
      <c r="P34" s="17"/>
      <c r="Q34" s="17"/>
      <c r="R34" s="17"/>
      <c r="S34" s="17"/>
      <c r="T34" s="17"/>
      <c r="U34" s="17"/>
      <c r="V34" s="17"/>
      <c r="W34" s="17"/>
      <c r="X34" s="17"/>
      <c r="Y34" s="17"/>
      <c r="Z34" s="17"/>
    </row>
    <row r="35" spans="1:26" ht="30" customHeight="1" thickBot="1" x14ac:dyDescent="0.25">
      <c r="A35" s="70"/>
      <c r="B35" s="18"/>
      <c r="C35" s="22">
        <v>1</v>
      </c>
      <c r="D35" s="113" t="s">
        <v>23</v>
      </c>
      <c r="E35" s="114"/>
      <c r="F35" s="114"/>
      <c r="G35" s="114"/>
      <c r="H35" s="115"/>
      <c r="I35" s="23">
        <f>IF(E15=0,0,IF(AND(E15&gt;10,E15&lt;15),(150+300+(E12*17)),IF(AND(E15&gt;15,E15&lt;100),(150+600+(E12*17)),IF(AND(E15&lt;=10,E15&gt;1),150+32.8+(E12*17)))))</f>
        <v>552</v>
      </c>
      <c r="J35" s="24">
        <f t="shared" si="1"/>
        <v>552</v>
      </c>
      <c r="K35" s="48"/>
      <c r="L35" s="17"/>
      <c r="M35" s="17"/>
      <c r="N35" s="17"/>
      <c r="O35" s="17"/>
      <c r="P35" s="17"/>
      <c r="Q35" s="17"/>
      <c r="R35" s="17"/>
      <c r="S35" s="17"/>
      <c r="T35" s="17"/>
      <c r="U35" s="17"/>
      <c r="V35" s="17"/>
      <c r="W35" s="17"/>
      <c r="X35" s="17"/>
      <c r="Y35" s="17"/>
      <c r="Z35" s="17"/>
    </row>
    <row r="36" spans="1:26" ht="30" customHeight="1" thickBot="1" x14ac:dyDescent="0.3">
      <c r="A36" s="59"/>
      <c r="B36" s="3"/>
      <c r="C36" s="71"/>
      <c r="D36" s="25" t="s">
        <v>24</v>
      </c>
      <c r="E36" s="26"/>
      <c r="F36" s="26"/>
      <c r="G36" s="26"/>
      <c r="H36" s="26"/>
      <c r="I36" s="27"/>
      <c r="J36" s="28">
        <f>IF(E15=0,0,SUM(J26:J35))</f>
        <v>14383.76</v>
      </c>
      <c r="K36" s="61"/>
    </row>
    <row r="37" spans="1:26" ht="30" customHeight="1" thickBot="1" x14ac:dyDescent="0.3">
      <c r="A37" s="59"/>
      <c r="B37" s="3"/>
      <c r="C37" s="71"/>
      <c r="D37" s="72" t="s">
        <v>25</v>
      </c>
      <c r="E37" s="73"/>
      <c r="F37" s="73"/>
      <c r="G37" s="73"/>
      <c r="H37" s="73"/>
      <c r="I37" s="74"/>
      <c r="J37" s="29">
        <f>J36*21/100</f>
        <v>3020.5896000000002</v>
      </c>
      <c r="K37" s="61"/>
    </row>
    <row r="38" spans="1:26" ht="30" customHeight="1" thickBot="1" x14ac:dyDescent="0.3">
      <c r="A38" s="59"/>
      <c r="B38" s="3"/>
      <c r="C38" s="71"/>
      <c r="D38" s="97" t="s">
        <v>26</v>
      </c>
      <c r="E38" s="98"/>
      <c r="F38" s="98"/>
      <c r="G38" s="98"/>
      <c r="H38" s="98"/>
      <c r="I38" s="99"/>
      <c r="J38" s="30">
        <f>J36+J37</f>
        <v>17404.349600000001</v>
      </c>
      <c r="K38" s="61"/>
    </row>
    <row r="39" spans="1:26" ht="22.5" customHeight="1" thickBot="1" x14ac:dyDescent="0.3">
      <c r="A39" s="59"/>
      <c r="B39" s="3"/>
      <c r="C39" s="35"/>
      <c r="D39" s="100" t="s">
        <v>49</v>
      </c>
      <c r="E39" s="98"/>
      <c r="F39" s="98"/>
      <c r="G39" s="98"/>
      <c r="H39" s="98"/>
      <c r="I39" s="99"/>
      <c r="J39" s="31">
        <f>IF(J38=0,0,J38/E20)</f>
        <v>8.6027060117392651</v>
      </c>
      <c r="K39" s="61"/>
    </row>
    <row r="40" spans="1:26" ht="15.75" customHeight="1" thickBot="1" x14ac:dyDescent="0.3">
      <c r="A40" s="59"/>
      <c r="B40" s="3"/>
      <c r="C40" s="35"/>
      <c r="D40" s="35"/>
      <c r="E40" s="35"/>
      <c r="F40" s="35"/>
      <c r="G40" s="35"/>
      <c r="H40" s="35"/>
      <c r="I40" s="35"/>
      <c r="J40" s="35"/>
      <c r="K40" s="61"/>
    </row>
    <row r="41" spans="1:26" ht="28.5" customHeight="1" thickBot="1" x14ac:dyDescent="0.3">
      <c r="A41" s="59"/>
      <c r="B41" s="3"/>
      <c r="C41" s="123" t="s">
        <v>52</v>
      </c>
      <c r="D41" s="124"/>
      <c r="E41" s="124"/>
      <c r="F41" s="124"/>
      <c r="G41" s="124"/>
      <c r="H41" s="124"/>
      <c r="I41" s="124"/>
      <c r="J41" s="125"/>
      <c r="K41" s="61"/>
    </row>
    <row r="42" spans="1:26" ht="15.75" customHeight="1" x14ac:dyDescent="0.25">
      <c r="A42" s="59"/>
      <c r="B42" s="3"/>
      <c r="C42" s="95" t="s">
        <v>53</v>
      </c>
      <c r="D42" s="95"/>
      <c r="E42" s="95"/>
      <c r="F42" s="95"/>
      <c r="G42" s="95"/>
      <c r="H42" s="95"/>
      <c r="I42" s="95"/>
      <c r="J42" s="95"/>
      <c r="K42" s="61"/>
    </row>
    <row r="43" spans="1:26" ht="15.75" customHeight="1" x14ac:dyDescent="0.25">
      <c r="A43" s="59"/>
      <c r="B43" s="3"/>
      <c r="C43" s="96"/>
      <c r="D43" s="96"/>
      <c r="E43" s="96"/>
      <c r="F43" s="96"/>
      <c r="G43" s="96"/>
      <c r="H43" s="96"/>
      <c r="I43" s="96"/>
      <c r="J43" s="96"/>
      <c r="K43" s="61"/>
    </row>
    <row r="44" spans="1:26" ht="15.75" customHeight="1" thickBot="1" x14ac:dyDescent="0.3">
      <c r="A44" s="59"/>
      <c r="B44" s="3"/>
      <c r="C44" s="96"/>
      <c r="D44" s="96"/>
      <c r="E44" s="96"/>
      <c r="F44" s="96"/>
      <c r="G44" s="96"/>
      <c r="H44" s="96"/>
      <c r="I44" s="96"/>
      <c r="J44" s="96"/>
      <c r="K44" s="61"/>
    </row>
    <row r="45" spans="1:26" ht="20.100000000000001" customHeight="1" thickBot="1" x14ac:dyDescent="0.3">
      <c r="A45" s="59"/>
      <c r="B45" s="3"/>
      <c r="C45" s="36" t="s">
        <v>50</v>
      </c>
      <c r="D45" s="41">
        <v>800</v>
      </c>
      <c r="E45" s="42"/>
      <c r="F45" s="86" t="s">
        <v>59</v>
      </c>
      <c r="G45" s="87"/>
      <c r="H45" s="87"/>
      <c r="I45" s="87"/>
      <c r="J45" s="88"/>
      <c r="K45" s="61"/>
    </row>
    <row r="46" spans="1:26" s="43" customFormat="1" ht="20.100000000000001" customHeight="1" thickBot="1" x14ac:dyDescent="0.3">
      <c r="A46" s="59"/>
      <c r="B46" s="3"/>
      <c r="C46" s="46" t="s">
        <v>56</v>
      </c>
      <c r="D46" s="47">
        <v>25</v>
      </c>
      <c r="E46" s="42"/>
      <c r="F46" s="89"/>
      <c r="G46" s="90"/>
      <c r="H46" s="90"/>
      <c r="I46" s="90"/>
      <c r="J46" s="91"/>
      <c r="K46" s="61"/>
    </row>
    <row r="47" spans="1:26" s="43" customFormat="1" ht="20.100000000000001" customHeight="1" thickBot="1" x14ac:dyDescent="0.3">
      <c r="A47" s="59"/>
      <c r="B47" s="3"/>
      <c r="C47" s="46" t="s">
        <v>57</v>
      </c>
      <c r="D47" s="41">
        <v>5</v>
      </c>
      <c r="E47" s="42"/>
      <c r="F47" s="89"/>
      <c r="G47" s="90"/>
      <c r="H47" s="90"/>
      <c r="I47" s="90"/>
      <c r="J47" s="91"/>
      <c r="K47" s="61"/>
    </row>
    <row r="48" spans="1:26" ht="20.100000000000001" customHeight="1" thickBot="1" x14ac:dyDescent="0.3">
      <c r="A48" s="59"/>
      <c r="B48" s="3"/>
      <c r="C48" s="36" t="s">
        <v>51</v>
      </c>
      <c r="D48" s="79" t="str">
        <f>IF(D45=0,"N/A",IF(J38=0,0,CONCATENATE(FIXED(J53,2,FALSE)," anys")))</f>
        <v>2,17 anys</v>
      </c>
      <c r="E48" s="35"/>
      <c r="F48" s="92"/>
      <c r="G48" s="93"/>
      <c r="H48" s="93"/>
      <c r="I48" s="93"/>
      <c r="J48" s="94"/>
      <c r="K48" s="61"/>
    </row>
    <row r="49" spans="1:11" ht="15.75" customHeight="1" x14ac:dyDescent="0.25">
      <c r="A49" s="59"/>
      <c r="B49" s="3"/>
      <c r="C49" s="35"/>
      <c r="D49" s="35"/>
      <c r="E49" s="35"/>
      <c r="F49" s="35"/>
      <c r="G49" s="35"/>
      <c r="H49" s="35"/>
      <c r="I49" s="35"/>
      <c r="J49" s="35"/>
      <c r="K49" s="61"/>
    </row>
    <row r="50" spans="1:11" ht="15.75" customHeight="1" x14ac:dyDescent="0.25">
      <c r="A50" s="59"/>
      <c r="B50" s="3"/>
      <c r="C50" s="35" t="s">
        <v>27</v>
      </c>
      <c r="D50" s="35"/>
      <c r="E50" s="35"/>
      <c r="F50" s="35"/>
      <c r="G50" s="35"/>
      <c r="H50" s="35"/>
      <c r="I50" s="35"/>
      <c r="J50" s="35"/>
      <c r="K50" s="61"/>
    </row>
    <row r="51" spans="1:11" ht="15.75" customHeight="1" thickBot="1" x14ac:dyDescent="0.3">
      <c r="A51" s="75"/>
      <c r="B51" s="76"/>
      <c r="C51" s="77"/>
      <c r="D51" s="77"/>
      <c r="E51" s="77"/>
      <c r="F51" s="77"/>
      <c r="G51" s="77"/>
      <c r="H51" s="77"/>
      <c r="I51" s="77"/>
      <c r="J51" s="77"/>
      <c r="K51" s="78"/>
    </row>
    <row r="52" spans="1:11" ht="15.75" hidden="1" customHeight="1" x14ac:dyDescent="0.2"/>
    <row r="53" spans="1:11" ht="15.75" hidden="1" customHeight="1" x14ac:dyDescent="0.2">
      <c r="J53" s="37">
        <f>(J38/(E20+(D45*D46*0.01*E12*D47)))</f>
        <v>2.1692731448157669</v>
      </c>
    </row>
    <row r="54" spans="1:11" ht="15.75" hidden="1" customHeight="1" x14ac:dyDescent="0.2"/>
    <row r="55" spans="1:11" ht="15.75" hidden="1" customHeight="1" x14ac:dyDescent="0.2"/>
    <row r="56" spans="1:11" ht="15.75" hidden="1" customHeight="1" x14ac:dyDescent="0.2"/>
    <row r="57" spans="1:11" ht="15.75" hidden="1" customHeight="1" x14ac:dyDescent="0.2"/>
    <row r="58" spans="1:11" ht="15.75" hidden="1" customHeight="1" x14ac:dyDescent="0.2"/>
    <row r="59" spans="1:11" ht="15.75" hidden="1" customHeight="1" x14ac:dyDescent="0.2"/>
    <row r="60" spans="1:11" ht="15.75" hidden="1" customHeight="1" x14ac:dyDescent="0.2"/>
    <row r="61" spans="1:11" ht="15.75" hidden="1" customHeight="1" x14ac:dyDescent="0.2"/>
    <row r="62" spans="1:11" ht="15.75" hidden="1" customHeight="1" x14ac:dyDescent="0.2"/>
    <row r="63" spans="1:11" ht="15.75" hidden="1" customHeight="1" x14ac:dyDescent="0.2"/>
    <row r="64" spans="1:11" ht="15.75" hidden="1" customHeight="1" x14ac:dyDescent="0.2"/>
    <row r="65" ht="15.75" hidden="1" customHeight="1" x14ac:dyDescent="0.2"/>
    <row r="66" ht="15.75" hidden="1" customHeight="1" x14ac:dyDescent="0.2"/>
    <row r="67" ht="15.75" hidden="1" customHeight="1" x14ac:dyDescent="0.2"/>
    <row r="68" ht="15.75" hidden="1" customHeight="1" x14ac:dyDescent="0.2"/>
    <row r="69" ht="15.75" hidden="1" customHeight="1" x14ac:dyDescent="0.2"/>
    <row r="70" ht="15.75" hidden="1" customHeight="1" x14ac:dyDescent="0.2"/>
    <row r="71" ht="15.75" hidden="1" customHeight="1" x14ac:dyDescent="0.2"/>
    <row r="72" ht="15.75" hidden="1" customHeight="1" x14ac:dyDescent="0.2"/>
    <row r="73" ht="15.75" hidden="1" customHeight="1" x14ac:dyDescent="0.2"/>
    <row r="74" ht="15.75" hidden="1" customHeight="1" x14ac:dyDescent="0.2"/>
    <row r="75" ht="15.75" hidden="1" customHeight="1" x14ac:dyDescent="0.2"/>
    <row r="76" ht="15.75" hidden="1" customHeight="1" x14ac:dyDescent="0.2"/>
    <row r="77" ht="15.75" hidden="1" customHeight="1" x14ac:dyDescent="0.2"/>
    <row r="78" ht="15.75" hidden="1" customHeight="1" x14ac:dyDescent="0.2"/>
    <row r="79" ht="15.75" hidden="1" customHeight="1" x14ac:dyDescent="0.2"/>
    <row r="80" ht="15.75" hidden="1" customHeight="1" x14ac:dyDescent="0.2"/>
    <row r="81" ht="15.75" hidden="1" customHeight="1" x14ac:dyDescent="0.2"/>
    <row r="82" ht="15.75" hidden="1" customHeight="1" x14ac:dyDescent="0.2"/>
    <row r="83" ht="15.75" hidden="1" customHeight="1" x14ac:dyDescent="0.2"/>
    <row r="84" ht="15.75" hidden="1" customHeight="1" x14ac:dyDescent="0.2"/>
    <row r="85" ht="15.75" hidden="1" customHeight="1" x14ac:dyDescent="0.2"/>
    <row r="86" ht="15.75" hidden="1" customHeight="1" x14ac:dyDescent="0.2"/>
    <row r="87" ht="15.75" hidden="1" customHeight="1" x14ac:dyDescent="0.2"/>
    <row r="88" ht="15.75" hidden="1" customHeight="1" x14ac:dyDescent="0.2"/>
    <row r="89" ht="15.75" hidden="1" customHeight="1" x14ac:dyDescent="0.2"/>
    <row r="90" ht="15.75" hidden="1" customHeight="1" x14ac:dyDescent="0.2"/>
    <row r="91" ht="15.75" hidden="1" customHeight="1" x14ac:dyDescent="0.2"/>
    <row r="92" ht="15.75" hidden="1" customHeight="1" x14ac:dyDescent="0.2"/>
    <row r="93" ht="15.75" hidden="1" customHeight="1" x14ac:dyDescent="0.2"/>
    <row r="94" ht="15.75" hidden="1" customHeight="1" x14ac:dyDescent="0.2"/>
    <row r="95" ht="15.75" hidden="1" customHeight="1" x14ac:dyDescent="0.2"/>
    <row r="96" ht="15.75" hidden="1" customHeight="1" x14ac:dyDescent="0.2"/>
    <row r="97" ht="15.75" hidden="1" customHeight="1" x14ac:dyDescent="0.2"/>
    <row r="98" ht="15.75" hidden="1" customHeight="1" x14ac:dyDescent="0.2"/>
    <row r="99" ht="15.75" hidden="1" customHeight="1" x14ac:dyDescent="0.2"/>
    <row r="100" ht="15.75" hidden="1" customHeight="1" x14ac:dyDescent="0.2"/>
    <row r="101" ht="15.75" hidden="1" customHeight="1" x14ac:dyDescent="0.2"/>
    <row r="102" ht="15.75" hidden="1" customHeight="1" x14ac:dyDescent="0.2"/>
    <row r="103" ht="15.75" hidden="1" customHeight="1" x14ac:dyDescent="0.2"/>
    <row r="104" ht="15.75" hidden="1" customHeight="1" x14ac:dyDescent="0.2"/>
    <row r="105" ht="15.75" hidden="1" customHeight="1" x14ac:dyDescent="0.2"/>
    <row r="106" ht="15.75" hidden="1" customHeight="1" x14ac:dyDescent="0.2"/>
    <row r="107" ht="15.75" hidden="1" customHeight="1" x14ac:dyDescent="0.2"/>
    <row r="108" ht="15.75" hidden="1" customHeight="1" x14ac:dyDescent="0.2"/>
    <row r="109" ht="15.75" hidden="1" customHeight="1" x14ac:dyDescent="0.2"/>
    <row r="110" ht="15.75" hidden="1" customHeight="1" x14ac:dyDescent="0.2"/>
    <row r="111" ht="15.75" hidden="1" customHeight="1" x14ac:dyDescent="0.2"/>
    <row r="112" ht="15.75" hidden="1" customHeight="1" x14ac:dyDescent="0.2"/>
    <row r="113" ht="15.75" hidden="1" customHeight="1" x14ac:dyDescent="0.2"/>
    <row r="114" ht="15.75" hidden="1" customHeight="1" x14ac:dyDescent="0.2"/>
    <row r="115" ht="15.75" hidden="1" customHeight="1" x14ac:dyDescent="0.2"/>
    <row r="116" ht="15.75" hidden="1" customHeight="1" x14ac:dyDescent="0.2"/>
    <row r="117" ht="15.75" hidden="1" customHeight="1" x14ac:dyDescent="0.2"/>
    <row r="118" ht="15.75" hidden="1" customHeight="1" x14ac:dyDescent="0.2"/>
    <row r="119" ht="15.75" hidden="1" customHeight="1" x14ac:dyDescent="0.2"/>
    <row r="120" ht="15.75" hidden="1" customHeight="1" x14ac:dyDescent="0.2"/>
    <row r="121" ht="15.75" hidden="1" customHeight="1" x14ac:dyDescent="0.2"/>
    <row r="122" ht="15.75" hidden="1" customHeight="1" x14ac:dyDescent="0.2"/>
    <row r="123" ht="15.75" hidden="1" customHeight="1" x14ac:dyDescent="0.2"/>
    <row r="124" ht="15.75" hidden="1" customHeight="1" x14ac:dyDescent="0.2"/>
    <row r="125" ht="15.75" hidden="1" customHeight="1" x14ac:dyDescent="0.2"/>
    <row r="126" ht="15.75" hidden="1" customHeight="1" x14ac:dyDescent="0.2"/>
    <row r="127" ht="15.75" hidden="1" customHeight="1" x14ac:dyDescent="0.2"/>
    <row r="128" ht="15.75" hidden="1" customHeight="1" x14ac:dyDescent="0.2"/>
    <row r="129" ht="15.75" hidden="1" customHeight="1" x14ac:dyDescent="0.2"/>
    <row r="130" ht="15.75" hidden="1" customHeight="1" x14ac:dyDescent="0.2"/>
    <row r="131" ht="15.75" hidden="1" customHeight="1" x14ac:dyDescent="0.2"/>
    <row r="132" ht="15.75" hidden="1" customHeight="1" x14ac:dyDescent="0.2"/>
    <row r="133" ht="15.75" hidden="1" customHeight="1" x14ac:dyDescent="0.2"/>
    <row r="134" ht="15.75" hidden="1" customHeight="1" x14ac:dyDescent="0.2"/>
    <row r="135" ht="15.75" hidden="1" customHeight="1" x14ac:dyDescent="0.2"/>
    <row r="136" ht="15.75" hidden="1" customHeight="1" x14ac:dyDescent="0.2"/>
    <row r="137" ht="15.75" hidden="1" customHeight="1" x14ac:dyDescent="0.2"/>
    <row r="138" ht="15.75" hidden="1" customHeight="1" x14ac:dyDescent="0.2"/>
    <row r="139" ht="15.75" hidden="1" customHeight="1" x14ac:dyDescent="0.2"/>
    <row r="140" ht="15.75" hidden="1" customHeight="1" x14ac:dyDescent="0.2"/>
    <row r="141" ht="15.75" hidden="1" customHeight="1" x14ac:dyDescent="0.2"/>
    <row r="142" ht="15.75" hidden="1" customHeight="1" x14ac:dyDescent="0.2"/>
    <row r="143" ht="15.75" hidden="1" customHeight="1" x14ac:dyDescent="0.2"/>
    <row r="144" ht="15.75" hidden="1" customHeight="1" x14ac:dyDescent="0.2"/>
    <row r="145" ht="15.75" hidden="1" customHeight="1" x14ac:dyDescent="0.2"/>
    <row r="146" ht="15.75" hidden="1" customHeight="1" x14ac:dyDescent="0.2"/>
    <row r="147" ht="15.75" hidden="1" customHeight="1" x14ac:dyDescent="0.2"/>
    <row r="148" ht="15.75" hidden="1" customHeight="1" x14ac:dyDescent="0.2"/>
    <row r="149" ht="15.75" hidden="1" customHeight="1" x14ac:dyDescent="0.2"/>
    <row r="150" ht="15.75" hidden="1" customHeight="1" x14ac:dyDescent="0.2"/>
    <row r="151" ht="15.75" hidden="1" customHeight="1" x14ac:dyDescent="0.2"/>
    <row r="152" ht="15.75" hidden="1" customHeight="1" x14ac:dyDescent="0.2"/>
    <row r="153" ht="15.75" hidden="1" customHeight="1" x14ac:dyDescent="0.2"/>
    <row r="154" ht="15.75" hidden="1" customHeight="1" x14ac:dyDescent="0.2"/>
    <row r="155" ht="15.75" hidden="1" customHeight="1" x14ac:dyDescent="0.2"/>
    <row r="156" ht="15.75" hidden="1" customHeight="1" x14ac:dyDescent="0.2"/>
    <row r="157" ht="15.75" hidden="1" customHeight="1" x14ac:dyDescent="0.2"/>
    <row r="158" ht="15.75" hidden="1" customHeight="1" x14ac:dyDescent="0.2"/>
    <row r="159" ht="15.75" hidden="1" customHeight="1" x14ac:dyDescent="0.2"/>
    <row r="160" ht="15.75" hidden="1" customHeight="1" x14ac:dyDescent="0.2"/>
    <row r="161" ht="15.75" hidden="1" customHeight="1" x14ac:dyDescent="0.2"/>
    <row r="162" ht="15.75" hidden="1" customHeight="1" x14ac:dyDescent="0.2"/>
    <row r="163" ht="15.75" hidden="1" customHeight="1" x14ac:dyDescent="0.2"/>
    <row r="164" ht="15.75" hidden="1" customHeight="1" x14ac:dyDescent="0.2"/>
    <row r="165" ht="15.75" hidden="1" customHeight="1" x14ac:dyDescent="0.2"/>
    <row r="166" ht="15.75" hidden="1" customHeight="1" x14ac:dyDescent="0.2"/>
    <row r="167" ht="15.75" hidden="1" customHeight="1" x14ac:dyDescent="0.2"/>
    <row r="168" ht="15.75" hidden="1" customHeight="1" x14ac:dyDescent="0.2"/>
    <row r="169" ht="15.75" hidden="1" customHeight="1" x14ac:dyDescent="0.2"/>
    <row r="170" ht="15.75" hidden="1" customHeight="1" x14ac:dyDescent="0.2"/>
    <row r="171" ht="15.75" hidden="1" customHeight="1" x14ac:dyDescent="0.2"/>
    <row r="172" ht="15.75" hidden="1" customHeight="1" x14ac:dyDescent="0.2"/>
    <row r="173" ht="15.75" hidden="1" customHeight="1" x14ac:dyDescent="0.2"/>
    <row r="174" ht="15.75" hidden="1" customHeight="1" x14ac:dyDescent="0.2"/>
    <row r="175" ht="15.75" hidden="1" customHeight="1" x14ac:dyDescent="0.2"/>
    <row r="176" ht="15.75" hidden="1" customHeight="1" x14ac:dyDescent="0.2"/>
    <row r="177" ht="15.75" hidden="1" customHeight="1" x14ac:dyDescent="0.2"/>
    <row r="178" ht="15.75" hidden="1" customHeight="1" x14ac:dyDescent="0.2"/>
    <row r="179" ht="15.75" hidden="1" customHeight="1" x14ac:dyDescent="0.2"/>
    <row r="180" ht="15.75" hidden="1" customHeight="1" x14ac:dyDescent="0.2"/>
    <row r="181" ht="15.75" hidden="1" customHeight="1" x14ac:dyDescent="0.2"/>
    <row r="182" ht="15.75" hidden="1" customHeight="1" x14ac:dyDescent="0.2"/>
    <row r="183" ht="15.75" hidden="1" customHeight="1" x14ac:dyDescent="0.2"/>
    <row r="184" ht="15.75" hidden="1" customHeight="1" x14ac:dyDescent="0.2"/>
    <row r="185" ht="15.75" hidden="1" customHeight="1" x14ac:dyDescent="0.2"/>
    <row r="186" ht="15.75" hidden="1" customHeight="1" x14ac:dyDescent="0.2"/>
    <row r="187" ht="15.75" hidden="1" customHeight="1" x14ac:dyDescent="0.2"/>
    <row r="188" ht="15.75" hidden="1" customHeight="1" x14ac:dyDescent="0.2"/>
    <row r="189" ht="15.75" hidden="1" customHeight="1" x14ac:dyDescent="0.2"/>
    <row r="190" ht="15.75" hidden="1" customHeight="1" x14ac:dyDescent="0.2"/>
    <row r="191" ht="15.75" hidden="1" customHeight="1" x14ac:dyDescent="0.2"/>
    <row r="192" ht="15.75" hidden="1" customHeight="1" x14ac:dyDescent="0.2"/>
    <row r="193" ht="15.75" hidden="1" customHeight="1" x14ac:dyDescent="0.2"/>
    <row r="194" ht="15.75" hidden="1" customHeight="1" x14ac:dyDescent="0.2"/>
    <row r="195" ht="15.75" hidden="1" customHeight="1" x14ac:dyDescent="0.2"/>
    <row r="196" ht="15.75" hidden="1" customHeight="1" x14ac:dyDescent="0.2"/>
    <row r="197" ht="15.75" hidden="1" customHeight="1" x14ac:dyDescent="0.2"/>
    <row r="198" ht="15.75" hidden="1" customHeight="1" x14ac:dyDescent="0.2"/>
    <row r="199" ht="15.75" hidden="1" customHeight="1" x14ac:dyDescent="0.2"/>
    <row r="200" ht="15.75" hidden="1" customHeight="1" x14ac:dyDescent="0.2"/>
    <row r="201" ht="15.75" hidden="1" customHeight="1" x14ac:dyDescent="0.2"/>
    <row r="202" ht="15.75" hidden="1" customHeight="1" x14ac:dyDescent="0.2"/>
    <row r="203" ht="15.75" hidden="1" customHeight="1" x14ac:dyDescent="0.2"/>
    <row r="204" ht="15.75" hidden="1" customHeight="1" x14ac:dyDescent="0.2"/>
    <row r="205" ht="15.75" hidden="1" customHeight="1" x14ac:dyDescent="0.2"/>
    <row r="206" ht="15.75" hidden="1" customHeight="1" x14ac:dyDescent="0.2"/>
    <row r="207" ht="15.75" hidden="1" customHeight="1" x14ac:dyDescent="0.2"/>
    <row r="208" ht="15.75" hidden="1" customHeight="1" x14ac:dyDescent="0.2"/>
    <row r="209" ht="15.75" hidden="1" customHeight="1" x14ac:dyDescent="0.2"/>
    <row r="210" ht="15.75" hidden="1" customHeight="1" x14ac:dyDescent="0.2"/>
    <row r="211" ht="15.75" hidden="1" customHeight="1" x14ac:dyDescent="0.2"/>
    <row r="212" ht="15.75" hidden="1" customHeight="1" x14ac:dyDescent="0.2"/>
    <row r="213" ht="15.75" hidden="1" customHeight="1" x14ac:dyDescent="0.2"/>
    <row r="214" ht="15.75" hidden="1" customHeight="1" x14ac:dyDescent="0.2"/>
    <row r="215" ht="15.75" hidden="1" customHeight="1" x14ac:dyDescent="0.2"/>
    <row r="216" ht="15.75" hidden="1" customHeight="1" x14ac:dyDescent="0.2"/>
    <row r="217" ht="15.75" hidden="1" customHeight="1" x14ac:dyDescent="0.2"/>
    <row r="218" ht="15.75" hidden="1" customHeight="1" x14ac:dyDescent="0.2"/>
    <row r="219" ht="15.75" hidden="1" customHeight="1" x14ac:dyDescent="0.2"/>
    <row r="220" ht="15.75" hidden="1" customHeight="1" x14ac:dyDescent="0.2"/>
    <row r="221" ht="15.75" hidden="1" customHeight="1" x14ac:dyDescent="0.2"/>
    <row r="222" ht="15.75" hidden="1" customHeight="1" x14ac:dyDescent="0.2"/>
    <row r="223" ht="15.75" hidden="1" customHeight="1" x14ac:dyDescent="0.2"/>
    <row r="224" ht="15.75" hidden="1" customHeight="1" x14ac:dyDescent="0.2"/>
    <row r="225" ht="15.75" hidden="1" customHeight="1" x14ac:dyDescent="0.2"/>
    <row r="226" ht="15.75" hidden="1" customHeight="1" x14ac:dyDescent="0.2"/>
    <row r="227" ht="15.75" hidden="1" customHeight="1" x14ac:dyDescent="0.2"/>
    <row r="228" ht="15.75" hidden="1" customHeight="1" x14ac:dyDescent="0.2"/>
    <row r="229" ht="15.75" hidden="1" customHeight="1" x14ac:dyDescent="0.2"/>
    <row r="230" ht="15.75" hidden="1" customHeight="1" x14ac:dyDescent="0.2"/>
    <row r="231" ht="15.75" hidden="1" customHeight="1" x14ac:dyDescent="0.2"/>
    <row r="232" ht="15.75" hidden="1" customHeight="1" x14ac:dyDescent="0.2"/>
    <row r="233" ht="15.75" hidden="1" customHeight="1" x14ac:dyDescent="0.2"/>
    <row r="234" ht="15.75" hidden="1" customHeight="1" x14ac:dyDescent="0.2"/>
    <row r="235" ht="15.75" hidden="1" customHeight="1" x14ac:dyDescent="0.2"/>
    <row r="236" ht="15.75" hidden="1" customHeight="1" x14ac:dyDescent="0.2"/>
    <row r="237" ht="15.75" hidden="1" customHeight="1" x14ac:dyDescent="0.2"/>
    <row r="238" ht="15.75" hidden="1" customHeight="1" x14ac:dyDescent="0.2"/>
    <row r="239" ht="15.75" hidden="1" customHeight="1" x14ac:dyDescent="0.2"/>
    <row r="240" ht="15.75" hidden="1" customHeight="1" x14ac:dyDescent="0.2"/>
    <row r="241" ht="15.75" hidden="1" customHeight="1" x14ac:dyDescent="0.2"/>
    <row r="242" ht="15.75" hidden="1" customHeight="1" x14ac:dyDescent="0.2"/>
    <row r="243" ht="15.75" hidden="1" customHeight="1" x14ac:dyDescent="0.2"/>
    <row r="244" ht="15.75" hidden="1" customHeight="1" x14ac:dyDescent="0.2"/>
    <row r="245" ht="15.75" hidden="1" customHeight="1" x14ac:dyDescent="0.2"/>
    <row r="246" ht="15.75" hidden="1" customHeight="1" x14ac:dyDescent="0.2"/>
    <row r="247" ht="15.75" hidden="1" customHeight="1" x14ac:dyDescent="0.2"/>
    <row r="248" ht="15.75" hidden="1" customHeight="1" x14ac:dyDescent="0.2"/>
    <row r="249" ht="15.75" hidden="1" customHeight="1" x14ac:dyDescent="0.2"/>
    <row r="250" ht="15.75" hidden="1" customHeight="1" x14ac:dyDescent="0.2"/>
    <row r="251" ht="15.75" hidden="1" customHeight="1" x14ac:dyDescent="0.2"/>
    <row r="252" ht="15.75" hidden="1" customHeight="1" x14ac:dyDescent="0.2"/>
    <row r="253" ht="15.75" hidden="1" customHeight="1" x14ac:dyDescent="0.2"/>
    <row r="254" ht="15.75" hidden="1" customHeight="1" x14ac:dyDescent="0.2"/>
    <row r="255" ht="15.75" hidden="1" customHeight="1" x14ac:dyDescent="0.2"/>
    <row r="256" ht="15.75" hidden="1" customHeight="1" x14ac:dyDescent="0.2"/>
    <row r="257" ht="15.75" hidden="1" customHeight="1" x14ac:dyDescent="0.2"/>
    <row r="258" ht="15.75" hidden="1" customHeight="1" x14ac:dyDescent="0.2"/>
    <row r="259" ht="15.75" hidden="1" customHeight="1" x14ac:dyDescent="0.2"/>
    <row r="260" ht="15.75" hidden="1" customHeight="1" x14ac:dyDescent="0.2"/>
    <row r="261" ht="15.75" hidden="1" customHeight="1" x14ac:dyDescent="0.2"/>
    <row r="262" ht="15.75" hidden="1" customHeight="1" x14ac:dyDescent="0.2"/>
    <row r="263" ht="15.75" hidden="1" customHeight="1" x14ac:dyDescent="0.2"/>
    <row r="264" ht="15.75" hidden="1" customHeight="1" x14ac:dyDescent="0.2"/>
    <row r="265" ht="15.75" hidden="1" customHeight="1" x14ac:dyDescent="0.2"/>
    <row r="266" ht="15.75" hidden="1" customHeight="1" x14ac:dyDescent="0.2"/>
    <row r="267" ht="15.75" hidden="1" customHeight="1" x14ac:dyDescent="0.2"/>
    <row r="268" ht="15.75" hidden="1" customHeight="1" x14ac:dyDescent="0.2"/>
    <row r="269" ht="15.75" hidden="1" customHeight="1" x14ac:dyDescent="0.2"/>
    <row r="270" ht="15.75" hidden="1" customHeight="1" x14ac:dyDescent="0.2"/>
    <row r="271" ht="15.75" hidden="1" customHeight="1" x14ac:dyDescent="0.2"/>
    <row r="272" ht="15.75" hidden="1" customHeight="1" x14ac:dyDescent="0.2"/>
    <row r="273" ht="15.75" hidden="1" customHeight="1" x14ac:dyDescent="0.2"/>
    <row r="274" ht="15.75" hidden="1" customHeight="1" x14ac:dyDescent="0.2"/>
    <row r="275" ht="15.75" hidden="1" customHeight="1" x14ac:dyDescent="0.2"/>
    <row r="276" ht="15.75" hidden="1" customHeight="1" x14ac:dyDescent="0.2"/>
    <row r="277" ht="15.75" hidden="1" customHeight="1" x14ac:dyDescent="0.2"/>
    <row r="278" ht="15.75" hidden="1" customHeight="1" x14ac:dyDescent="0.2"/>
    <row r="279" ht="15.75" hidden="1" customHeight="1" x14ac:dyDescent="0.2"/>
    <row r="280" ht="15.75" hidden="1" customHeight="1" x14ac:dyDescent="0.2"/>
    <row r="281" ht="15.75" hidden="1" customHeight="1" x14ac:dyDescent="0.2"/>
    <row r="282" ht="15.75" hidden="1" customHeight="1" x14ac:dyDescent="0.2"/>
    <row r="283" ht="15.75" hidden="1" customHeight="1" x14ac:dyDescent="0.2"/>
    <row r="284" ht="15.75" hidden="1" customHeight="1" x14ac:dyDescent="0.2"/>
    <row r="285" ht="15.75" hidden="1" customHeight="1" x14ac:dyDescent="0.2"/>
    <row r="286" ht="15.75" hidden="1" customHeight="1" x14ac:dyDescent="0.2"/>
    <row r="287" ht="15.75" hidden="1" customHeight="1" x14ac:dyDescent="0.2"/>
    <row r="288" ht="15.75" hidden="1" customHeight="1" x14ac:dyDescent="0.2"/>
    <row r="289" ht="15.75" hidden="1" customHeight="1" x14ac:dyDescent="0.2"/>
    <row r="290" ht="15.75" hidden="1" customHeight="1" x14ac:dyDescent="0.2"/>
    <row r="291" ht="15.75" hidden="1" customHeight="1" x14ac:dyDescent="0.2"/>
    <row r="292" ht="15.75" hidden="1" customHeight="1" x14ac:dyDescent="0.2"/>
    <row r="293" ht="15.75" hidden="1" customHeight="1" x14ac:dyDescent="0.2"/>
    <row r="294" ht="15.75" hidden="1" customHeight="1" x14ac:dyDescent="0.2"/>
    <row r="295" ht="15.75" hidden="1" customHeight="1" x14ac:dyDescent="0.2"/>
    <row r="296" ht="15.75" hidden="1" customHeight="1" x14ac:dyDescent="0.2"/>
    <row r="297" ht="15.75" hidden="1" customHeight="1" x14ac:dyDescent="0.2"/>
    <row r="298" ht="15.75" hidden="1" customHeight="1" x14ac:dyDescent="0.2"/>
    <row r="299" ht="15.75" hidden="1" customHeight="1" x14ac:dyDescent="0.2"/>
    <row r="300" ht="15.75" hidden="1" customHeight="1" x14ac:dyDescent="0.2"/>
    <row r="301" ht="15.75" hidden="1" customHeight="1" x14ac:dyDescent="0.2"/>
    <row r="302" ht="15.75" hidden="1" customHeight="1" x14ac:dyDescent="0.2"/>
    <row r="303" ht="15.75" hidden="1" customHeight="1" x14ac:dyDescent="0.2"/>
    <row r="304" ht="15.75" hidden="1" customHeight="1" x14ac:dyDescent="0.2"/>
    <row r="305" ht="15.75" hidden="1" customHeight="1" x14ac:dyDescent="0.2"/>
    <row r="306" ht="15.75" hidden="1" customHeight="1" x14ac:dyDescent="0.2"/>
    <row r="307" ht="15.75" hidden="1" customHeight="1" x14ac:dyDescent="0.2"/>
    <row r="308" ht="15.75" hidden="1" customHeight="1" x14ac:dyDescent="0.2"/>
    <row r="309" ht="15.75" hidden="1" customHeight="1" x14ac:dyDescent="0.2"/>
    <row r="310" ht="15.75" hidden="1" customHeight="1" x14ac:dyDescent="0.2"/>
    <row r="311" ht="15.75" hidden="1" customHeight="1" x14ac:dyDescent="0.2"/>
    <row r="312" ht="15.75" hidden="1" customHeight="1" x14ac:dyDescent="0.2"/>
    <row r="313" ht="15.75" hidden="1" customHeight="1" x14ac:dyDescent="0.2"/>
    <row r="314" ht="15.75" hidden="1" customHeight="1" x14ac:dyDescent="0.2"/>
    <row r="315" ht="15.75" hidden="1" customHeight="1" x14ac:dyDescent="0.2"/>
    <row r="316" ht="15.75" hidden="1" customHeight="1" x14ac:dyDescent="0.2"/>
    <row r="317" ht="15.75" hidden="1" customHeight="1" x14ac:dyDescent="0.2"/>
    <row r="318" ht="15.75" hidden="1" customHeight="1" x14ac:dyDescent="0.2"/>
    <row r="319" ht="15.75" hidden="1" customHeight="1" x14ac:dyDescent="0.2"/>
    <row r="320" ht="15.75" hidden="1" customHeight="1" x14ac:dyDescent="0.2"/>
    <row r="321" ht="15.75" hidden="1" customHeight="1" x14ac:dyDescent="0.2"/>
    <row r="322" ht="15.75" hidden="1" customHeight="1" x14ac:dyDescent="0.2"/>
    <row r="323" ht="15.75" hidden="1" customHeight="1" x14ac:dyDescent="0.2"/>
    <row r="324" ht="15.75" hidden="1" customHeight="1" x14ac:dyDescent="0.2"/>
    <row r="325" ht="15.75" hidden="1" customHeight="1" x14ac:dyDescent="0.2"/>
    <row r="326" ht="15.75" hidden="1" customHeight="1" x14ac:dyDescent="0.2"/>
    <row r="327" ht="15.75" hidden="1" customHeight="1" x14ac:dyDescent="0.2"/>
    <row r="328" ht="15.75" hidden="1" customHeight="1" x14ac:dyDescent="0.2"/>
    <row r="329" ht="15.75" hidden="1" customHeight="1" x14ac:dyDescent="0.2"/>
    <row r="330" ht="15.75" hidden="1" customHeight="1" x14ac:dyDescent="0.2"/>
    <row r="331" ht="15.75" hidden="1" customHeight="1" x14ac:dyDescent="0.2"/>
    <row r="332" ht="15.75" hidden="1" customHeight="1" x14ac:dyDescent="0.2"/>
    <row r="333" ht="15.75" hidden="1" customHeight="1" x14ac:dyDescent="0.2"/>
    <row r="334" ht="15.75" hidden="1" customHeight="1" x14ac:dyDescent="0.2"/>
    <row r="335" ht="15.75" hidden="1" customHeight="1" x14ac:dyDescent="0.2"/>
    <row r="336" ht="15.75" hidden="1" customHeight="1" x14ac:dyDescent="0.2"/>
    <row r="337" ht="15.75" hidden="1" customHeight="1" x14ac:dyDescent="0.2"/>
    <row r="338" ht="15.75" hidden="1" customHeight="1" x14ac:dyDescent="0.2"/>
    <row r="339" ht="15.75" hidden="1" customHeight="1" x14ac:dyDescent="0.2"/>
    <row r="340" ht="15.75" hidden="1" customHeight="1" x14ac:dyDescent="0.2"/>
    <row r="341" ht="15.75" hidden="1" customHeight="1" x14ac:dyDescent="0.2"/>
    <row r="342" ht="15.75" hidden="1" customHeight="1" x14ac:dyDescent="0.2"/>
    <row r="343" ht="15.75" hidden="1" customHeight="1" x14ac:dyDescent="0.2"/>
    <row r="344" ht="15.75" hidden="1" customHeight="1" x14ac:dyDescent="0.2"/>
    <row r="345" ht="15.75" hidden="1" customHeight="1" x14ac:dyDescent="0.2"/>
    <row r="346" ht="15.75" hidden="1" customHeight="1" x14ac:dyDescent="0.2"/>
    <row r="347" ht="15.75" hidden="1" customHeight="1" x14ac:dyDescent="0.2"/>
    <row r="348" ht="15.75" hidden="1" customHeight="1" x14ac:dyDescent="0.2"/>
    <row r="349" ht="15.75" hidden="1" customHeight="1" x14ac:dyDescent="0.2"/>
    <row r="350" ht="15.75" hidden="1" customHeight="1" x14ac:dyDescent="0.2"/>
    <row r="351" ht="15.75" hidden="1" customHeight="1" x14ac:dyDescent="0.2"/>
    <row r="352" ht="15.75" hidden="1" customHeight="1" x14ac:dyDescent="0.2"/>
    <row r="353" ht="15.75" hidden="1" customHeight="1" x14ac:dyDescent="0.2"/>
    <row r="354" ht="15.75" hidden="1" customHeight="1" x14ac:dyDescent="0.2"/>
    <row r="355" ht="15.75" hidden="1" customHeight="1" x14ac:dyDescent="0.2"/>
    <row r="356" ht="15.75" hidden="1" customHeight="1" x14ac:dyDescent="0.2"/>
    <row r="357" ht="15.75" hidden="1" customHeight="1" x14ac:dyDescent="0.2"/>
    <row r="358" ht="15.75" hidden="1" customHeight="1" x14ac:dyDescent="0.2"/>
    <row r="359" ht="15.75" hidden="1" customHeight="1" x14ac:dyDescent="0.2"/>
    <row r="360" ht="15.75" hidden="1" customHeight="1" x14ac:dyDescent="0.2"/>
    <row r="361" ht="15.75" hidden="1" customHeight="1" x14ac:dyDescent="0.2"/>
    <row r="362" ht="15.75" hidden="1" customHeight="1" x14ac:dyDescent="0.2"/>
    <row r="363" ht="15.75" hidden="1" customHeight="1" x14ac:dyDescent="0.2"/>
    <row r="364" ht="15.75" hidden="1" customHeight="1" x14ac:dyDescent="0.2"/>
    <row r="365" ht="15.75" hidden="1" customHeight="1" x14ac:dyDescent="0.2"/>
    <row r="366" ht="15.75" hidden="1" customHeight="1" x14ac:dyDescent="0.2"/>
    <row r="367" ht="15.75" hidden="1" customHeight="1" x14ac:dyDescent="0.2"/>
    <row r="368" ht="15.75" hidden="1" customHeight="1" x14ac:dyDescent="0.2"/>
    <row r="369" ht="15.75" hidden="1" customHeight="1" x14ac:dyDescent="0.2"/>
    <row r="370" ht="15.75" hidden="1" customHeight="1" x14ac:dyDescent="0.2"/>
    <row r="371" ht="15.75" hidden="1" customHeight="1" x14ac:dyDescent="0.2"/>
    <row r="372" ht="15.75" hidden="1" customHeight="1" x14ac:dyDescent="0.2"/>
    <row r="373" ht="15.75" hidden="1" customHeight="1" x14ac:dyDescent="0.2"/>
    <row r="374" ht="15.75" hidden="1" customHeight="1" x14ac:dyDescent="0.2"/>
    <row r="375" ht="15.75" hidden="1" customHeight="1" x14ac:dyDescent="0.2"/>
    <row r="376" ht="15.75" hidden="1" customHeight="1" x14ac:dyDescent="0.2"/>
    <row r="377" ht="15.75" hidden="1" customHeight="1" x14ac:dyDescent="0.2"/>
    <row r="378" ht="15.75" hidden="1" customHeight="1" x14ac:dyDescent="0.2"/>
    <row r="379" ht="15.75" hidden="1" customHeight="1" x14ac:dyDescent="0.2"/>
    <row r="380" ht="15.75" hidden="1" customHeight="1" x14ac:dyDescent="0.2"/>
    <row r="381" ht="15.75" hidden="1" customHeight="1" x14ac:dyDescent="0.2"/>
    <row r="382" ht="15.75" hidden="1" customHeight="1" x14ac:dyDescent="0.2"/>
    <row r="383" ht="15.75" hidden="1" customHeight="1" x14ac:dyDescent="0.2"/>
    <row r="384" ht="15.75" hidden="1" customHeight="1" x14ac:dyDescent="0.2"/>
    <row r="385" ht="15.75" hidden="1" customHeight="1" x14ac:dyDescent="0.2"/>
    <row r="386" ht="15.75" hidden="1" customHeight="1" x14ac:dyDescent="0.2"/>
    <row r="387" ht="15.75" hidden="1" customHeight="1" x14ac:dyDescent="0.2"/>
    <row r="388" ht="15.75" hidden="1" customHeight="1" x14ac:dyDescent="0.2"/>
    <row r="389" ht="15.75" hidden="1" customHeight="1" x14ac:dyDescent="0.2"/>
    <row r="390" ht="15.75" hidden="1" customHeight="1" x14ac:dyDescent="0.2"/>
    <row r="391" ht="15.75" hidden="1" customHeight="1" x14ac:dyDescent="0.2"/>
    <row r="392" ht="15.75" hidden="1" customHeight="1" x14ac:dyDescent="0.2"/>
    <row r="393" ht="15.75" hidden="1" customHeight="1" x14ac:dyDescent="0.2"/>
    <row r="394" ht="15.75" hidden="1" customHeight="1" x14ac:dyDescent="0.2"/>
    <row r="395" ht="15.75" hidden="1" customHeight="1" x14ac:dyDescent="0.2"/>
    <row r="396" ht="15.75" hidden="1" customHeight="1" x14ac:dyDescent="0.2"/>
    <row r="397" ht="15.75" hidden="1" customHeight="1" x14ac:dyDescent="0.2"/>
    <row r="398" ht="15.75" hidden="1" customHeight="1" x14ac:dyDescent="0.2"/>
    <row r="399" ht="15.75" hidden="1" customHeight="1" x14ac:dyDescent="0.2"/>
    <row r="400" ht="15.75" hidden="1" customHeight="1" x14ac:dyDescent="0.2"/>
    <row r="401" ht="15.75" hidden="1" customHeight="1" x14ac:dyDescent="0.2"/>
    <row r="402" ht="15.75" hidden="1" customHeight="1" x14ac:dyDescent="0.2"/>
    <row r="403" ht="15.75" hidden="1" customHeight="1" x14ac:dyDescent="0.2"/>
    <row r="404" ht="15.75" hidden="1" customHeight="1" x14ac:dyDescent="0.2"/>
    <row r="405" ht="15.75" hidden="1" customHeight="1" x14ac:dyDescent="0.2"/>
    <row r="406" ht="15.75" hidden="1" customHeight="1" x14ac:dyDescent="0.2"/>
    <row r="407" ht="15.75" hidden="1" customHeight="1" x14ac:dyDescent="0.2"/>
    <row r="408" ht="15.75" hidden="1" customHeight="1" x14ac:dyDescent="0.2"/>
    <row r="409" ht="15.75" hidden="1" customHeight="1" x14ac:dyDescent="0.2"/>
    <row r="410" ht="15.75" hidden="1" customHeight="1" x14ac:dyDescent="0.2"/>
    <row r="411" ht="15.75" hidden="1" customHeight="1" x14ac:dyDescent="0.2"/>
    <row r="412" ht="15.75" hidden="1" customHeight="1" x14ac:dyDescent="0.2"/>
    <row r="413" ht="15.75" hidden="1" customHeight="1" x14ac:dyDescent="0.2"/>
    <row r="414" ht="15.75" hidden="1" customHeight="1" x14ac:dyDescent="0.2"/>
    <row r="415" ht="15.75" hidden="1" customHeight="1" x14ac:dyDescent="0.2"/>
    <row r="416" ht="15.75" hidden="1" customHeight="1" x14ac:dyDescent="0.2"/>
    <row r="417" ht="15.75" hidden="1" customHeight="1" x14ac:dyDescent="0.2"/>
    <row r="418" ht="15.75" hidden="1" customHeight="1" x14ac:dyDescent="0.2"/>
    <row r="419" ht="15.75" hidden="1" customHeight="1" x14ac:dyDescent="0.2"/>
    <row r="420" ht="15.75" hidden="1" customHeight="1" x14ac:dyDescent="0.2"/>
    <row r="421" ht="15.75" hidden="1" customHeight="1" x14ac:dyDescent="0.2"/>
    <row r="422" ht="15.75" hidden="1" customHeight="1" x14ac:dyDescent="0.2"/>
    <row r="423" ht="15.75" hidden="1" customHeight="1" x14ac:dyDescent="0.2"/>
    <row r="424" ht="15.75" hidden="1" customHeight="1" x14ac:dyDescent="0.2"/>
    <row r="425" ht="15.75" hidden="1" customHeight="1" x14ac:dyDescent="0.2"/>
    <row r="426" ht="15.75" hidden="1" customHeight="1" x14ac:dyDescent="0.2"/>
    <row r="427" ht="15.75" hidden="1" customHeight="1" x14ac:dyDescent="0.2"/>
    <row r="428" ht="15.75" hidden="1" customHeight="1" x14ac:dyDescent="0.2"/>
    <row r="429" ht="15.75" hidden="1" customHeight="1" x14ac:dyDescent="0.2"/>
    <row r="430" ht="15.75" hidden="1" customHeight="1" x14ac:dyDescent="0.2"/>
    <row r="431" ht="15.75" hidden="1" customHeight="1" x14ac:dyDescent="0.2"/>
    <row r="432" ht="15.75" hidden="1" customHeight="1" x14ac:dyDescent="0.2"/>
    <row r="433" ht="15.75" hidden="1" customHeight="1" x14ac:dyDescent="0.2"/>
    <row r="434" ht="15.75" hidden="1" customHeight="1" x14ac:dyDescent="0.2"/>
    <row r="435" ht="15.75" hidden="1" customHeight="1" x14ac:dyDescent="0.2"/>
    <row r="436" ht="15.75" hidden="1" customHeight="1" x14ac:dyDescent="0.2"/>
    <row r="437" ht="15.75" hidden="1" customHeight="1" x14ac:dyDescent="0.2"/>
    <row r="438" ht="15.75" hidden="1" customHeight="1" x14ac:dyDescent="0.2"/>
    <row r="439" ht="15.75" hidden="1" customHeight="1" x14ac:dyDescent="0.2"/>
    <row r="440" ht="15.75" hidden="1" customHeight="1" x14ac:dyDescent="0.2"/>
    <row r="441" ht="15.75" hidden="1" customHeight="1" x14ac:dyDescent="0.2"/>
    <row r="442" ht="15.75" hidden="1" customHeight="1" x14ac:dyDescent="0.2"/>
    <row r="443" ht="15.75" hidden="1" customHeight="1" x14ac:dyDescent="0.2"/>
    <row r="444" ht="15.75" hidden="1" customHeight="1" x14ac:dyDescent="0.2"/>
    <row r="445" ht="15.75" hidden="1" customHeight="1" x14ac:dyDescent="0.2"/>
    <row r="446" ht="15.75" hidden="1" customHeight="1" x14ac:dyDescent="0.2"/>
    <row r="447" ht="15.75" hidden="1" customHeight="1" x14ac:dyDescent="0.2"/>
    <row r="448" ht="15.75" hidden="1" customHeight="1" x14ac:dyDescent="0.2"/>
    <row r="449" ht="15.75" hidden="1" customHeight="1" x14ac:dyDescent="0.2"/>
    <row r="450" ht="15.75" hidden="1" customHeight="1" x14ac:dyDescent="0.2"/>
    <row r="451" ht="15.75" hidden="1" customHeight="1" x14ac:dyDescent="0.2"/>
    <row r="452" ht="15.75" hidden="1" customHeight="1" x14ac:dyDescent="0.2"/>
    <row r="453" ht="15.75" hidden="1" customHeight="1" x14ac:dyDescent="0.2"/>
    <row r="454" ht="15.75" hidden="1" customHeight="1" x14ac:dyDescent="0.2"/>
    <row r="455" ht="15.75" hidden="1" customHeight="1" x14ac:dyDescent="0.2"/>
    <row r="456" ht="15.75" hidden="1" customHeight="1" x14ac:dyDescent="0.2"/>
    <row r="457" ht="15.75" hidden="1" customHeight="1" x14ac:dyDescent="0.2"/>
    <row r="458" ht="15.75" hidden="1" customHeight="1" x14ac:dyDescent="0.2"/>
    <row r="459" ht="15.75" hidden="1" customHeight="1" x14ac:dyDescent="0.2"/>
    <row r="460" ht="15.75" hidden="1" customHeight="1" x14ac:dyDescent="0.2"/>
    <row r="461" ht="15.75" hidden="1" customHeight="1" x14ac:dyDescent="0.2"/>
    <row r="462" ht="15.75" hidden="1" customHeight="1" x14ac:dyDescent="0.2"/>
    <row r="463" ht="15.75" hidden="1" customHeight="1" x14ac:dyDescent="0.2"/>
    <row r="464" ht="15.75" hidden="1" customHeight="1" x14ac:dyDescent="0.2"/>
    <row r="465" ht="15.75" hidden="1" customHeight="1" x14ac:dyDescent="0.2"/>
    <row r="466" ht="15.75" hidden="1" customHeight="1" x14ac:dyDescent="0.2"/>
    <row r="467" ht="15.75" hidden="1" customHeight="1" x14ac:dyDescent="0.2"/>
    <row r="468" ht="15.75" hidden="1" customHeight="1" x14ac:dyDescent="0.2"/>
    <row r="469" ht="15.75" hidden="1" customHeight="1" x14ac:dyDescent="0.2"/>
    <row r="470" ht="15.75" hidden="1" customHeight="1" x14ac:dyDescent="0.2"/>
    <row r="471" ht="15.75" hidden="1" customHeight="1" x14ac:dyDescent="0.2"/>
    <row r="472" ht="15.75" hidden="1" customHeight="1" x14ac:dyDescent="0.2"/>
    <row r="473" ht="15.75" hidden="1" customHeight="1" x14ac:dyDescent="0.2"/>
    <row r="474" ht="15.75" hidden="1" customHeight="1" x14ac:dyDescent="0.2"/>
    <row r="475" ht="15.75" hidden="1" customHeight="1" x14ac:dyDescent="0.2"/>
    <row r="476" ht="15.75" hidden="1" customHeight="1" x14ac:dyDescent="0.2"/>
    <row r="477" ht="15.75" hidden="1" customHeight="1" x14ac:dyDescent="0.2"/>
    <row r="478" ht="15.75" hidden="1" customHeight="1" x14ac:dyDescent="0.2"/>
    <row r="479" ht="15.75" hidden="1" customHeight="1" x14ac:dyDescent="0.2"/>
    <row r="480" ht="15.75" hidden="1" customHeight="1" x14ac:dyDescent="0.2"/>
    <row r="481" ht="15.75" hidden="1" customHeight="1" x14ac:dyDescent="0.2"/>
    <row r="482" ht="15.75" hidden="1" customHeight="1" x14ac:dyDescent="0.2"/>
    <row r="483" ht="15.75" hidden="1" customHeight="1" x14ac:dyDescent="0.2"/>
    <row r="484" ht="15.75" hidden="1" customHeight="1" x14ac:dyDescent="0.2"/>
    <row r="485" ht="15.75" hidden="1" customHeight="1" x14ac:dyDescent="0.2"/>
    <row r="486" ht="15.75" hidden="1" customHeight="1" x14ac:dyDescent="0.2"/>
    <row r="487" ht="15.75" hidden="1" customHeight="1" x14ac:dyDescent="0.2"/>
    <row r="488" ht="15.75" hidden="1" customHeight="1" x14ac:dyDescent="0.2"/>
    <row r="489" ht="15.75" hidden="1" customHeight="1" x14ac:dyDescent="0.2"/>
    <row r="490" ht="15.75" hidden="1" customHeight="1" x14ac:dyDescent="0.2"/>
    <row r="491" ht="15.75" hidden="1" customHeight="1" x14ac:dyDescent="0.2"/>
    <row r="492" ht="15.75" hidden="1" customHeight="1" x14ac:dyDescent="0.2"/>
    <row r="493" ht="15.75" hidden="1" customHeight="1" x14ac:dyDescent="0.2"/>
    <row r="494" ht="15.75" hidden="1" customHeight="1" x14ac:dyDescent="0.2"/>
    <row r="495" ht="15.75" hidden="1" customHeight="1" x14ac:dyDescent="0.2"/>
    <row r="496" ht="15.75" hidden="1" customHeight="1" x14ac:dyDescent="0.2"/>
    <row r="497" ht="15.75" hidden="1" customHeight="1" x14ac:dyDescent="0.2"/>
    <row r="498" ht="15.75" hidden="1" customHeight="1" x14ac:dyDescent="0.2"/>
    <row r="499" ht="15.75" hidden="1" customHeight="1" x14ac:dyDescent="0.2"/>
    <row r="500" ht="15.75" hidden="1" customHeight="1" x14ac:dyDescent="0.2"/>
    <row r="501" ht="15.75" hidden="1" customHeight="1" x14ac:dyDescent="0.2"/>
    <row r="502" ht="15.75" hidden="1" customHeight="1" x14ac:dyDescent="0.2"/>
    <row r="503" ht="15.75" hidden="1" customHeight="1" x14ac:dyDescent="0.2"/>
    <row r="504" ht="15.75" hidden="1" customHeight="1" x14ac:dyDescent="0.2"/>
    <row r="505" ht="15.75" hidden="1" customHeight="1" x14ac:dyDescent="0.2"/>
    <row r="506" ht="15.75" hidden="1" customHeight="1" x14ac:dyDescent="0.2"/>
    <row r="507" ht="15.75" hidden="1" customHeight="1" x14ac:dyDescent="0.2"/>
    <row r="508" ht="15.75" hidden="1" customHeight="1" x14ac:dyDescent="0.2"/>
    <row r="509" ht="15.75" hidden="1" customHeight="1" x14ac:dyDescent="0.2"/>
    <row r="510" ht="15.75" hidden="1" customHeight="1" x14ac:dyDescent="0.2"/>
    <row r="511" ht="15.75" hidden="1" customHeight="1" x14ac:dyDescent="0.2"/>
    <row r="512" ht="15.75" hidden="1" customHeight="1" x14ac:dyDescent="0.2"/>
    <row r="513" ht="15.75" hidden="1" customHeight="1" x14ac:dyDescent="0.2"/>
    <row r="514" ht="15.75" hidden="1" customHeight="1" x14ac:dyDescent="0.2"/>
    <row r="515" ht="15.75" hidden="1" customHeight="1" x14ac:dyDescent="0.2"/>
    <row r="516" ht="15.75" hidden="1" customHeight="1" x14ac:dyDescent="0.2"/>
    <row r="517" ht="15.75" hidden="1" customHeight="1" x14ac:dyDescent="0.2"/>
    <row r="518" ht="15.75" hidden="1" customHeight="1" x14ac:dyDescent="0.2"/>
    <row r="519" ht="15.75" hidden="1" customHeight="1" x14ac:dyDescent="0.2"/>
    <row r="520" ht="15.75" hidden="1" customHeight="1" x14ac:dyDescent="0.2"/>
    <row r="521" ht="15.75" hidden="1" customHeight="1" x14ac:dyDescent="0.2"/>
    <row r="522" ht="15.75" hidden="1" customHeight="1" x14ac:dyDescent="0.2"/>
    <row r="523" ht="15.75" hidden="1" customHeight="1" x14ac:dyDescent="0.2"/>
    <row r="524" ht="15.75" hidden="1" customHeight="1" x14ac:dyDescent="0.2"/>
    <row r="525" ht="15.75" hidden="1" customHeight="1" x14ac:dyDescent="0.2"/>
    <row r="526" ht="15.75" hidden="1" customHeight="1" x14ac:dyDescent="0.2"/>
    <row r="527" ht="15.75" hidden="1" customHeight="1" x14ac:dyDescent="0.2"/>
    <row r="528" ht="15.75" hidden="1" customHeight="1" x14ac:dyDescent="0.2"/>
    <row r="529" ht="15.75" hidden="1" customHeight="1" x14ac:dyDescent="0.2"/>
    <row r="530" ht="15.75" hidden="1" customHeight="1" x14ac:dyDescent="0.2"/>
    <row r="531" ht="15.75" hidden="1" customHeight="1" x14ac:dyDescent="0.2"/>
    <row r="532" ht="15.75" hidden="1" customHeight="1" x14ac:dyDescent="0.2"/>
    <row r="533" ht="15.75" hidden="1" customHeight="1" x14ac:dyDescent="0.2"/>
    <row r="534" ht="15.75" hidden="1" customHeight="1" x14ac:dyDescent="0.2"/>
    <row r="535" ht="15.75" hidden="1" customHeight="1" x14ac:dyDescent="0.2"/>
    <row r="536" ht="15.75" hidden="1" customHeight="1" x14ac:dyDescent="0.2"/>
    <row r="537" ht="15.75" hidden="1" customHeight="1" x14ac:dyDescent="0.2"/>
    <row r="538" ht="15.75" hidden="1" customHeight="1" x14ac:dyDescent="0.2"/>
    <row r="539" ht="15.75" hidden="1" customHeight="1" x14ac:dyDescent="0.2"/>
    <row r="540" ht="15.75" hidden="1" customHeight="1" x14ac:dyDescent="0.2"/>
    <row r="541" ht="15.75" hidden="1" customHeight="1" x14ac:dyDescent="0.2"/>
    <row r="542" ht="15.75" hidden="1" customHeight="1" x14ac:dyDescent="0.2"/>
    <row r="543" ht="15.75" hidden="1" customHeight="1" x14ac:dyDescent="0.2"/>
    <row r="544" ht="15.75" hidden="1" customHeight="1" x14ac:dyDescent="0.2"/>
    <row r="545" ht="15.75" hidden="1" customHeight="1" x14ac:dyDescent="0.2"/>
    <row r="546" ht="15.75" hidden="1" customHeight="1" x14ac:dyDescent="0.2"/>
    <row r="547" ht="15.75" hidden="1" customHeight="1" x14ac:dyDescent="0.2"/>
    <row r="548" ht="15.75" hidden="1" customHeight="1" x14ac:dyDescent="0.2"/>
    <row r="549" ht="15.75" hidden="1" customHeight="1" x14ac:dyDescent="0.2"/>
    <row r="550" ht="15.75" hidden="1" customHeight="1" x14ac:dyDescent="0.2"/>
    <row r="551" ht="15.75" hidden="1" customHeight="1" x14ac:dyDescent="0.2"/>
    <row r="552" ht="15.75" hidden="1" customHeight="1" x14ac:dyDescent="0.2"/>
    <row r="553" ht="15.75" hidden="1" customHeight="1" x14ac:dyDescent="0.2"/>
    <row r="554" ht="15.75" hidden="1" customHeight="1" x14ac:dyDescent="0.2"/>
    <row r="555" ht="15.75" hidden="1" customHeight="1" x14ac:dyDescent="0.2"/>
    <row r="556" ht="15.75" hidden="1" customHeight="1" x14ac:dyDescent="0.2"/>
    <row r="557" ht="15.75" hidden="1" customHeight="1" x14ac:dyDescent="0.2"/>
    <row r="558" ht="15.75" hidden="1" customHeight="1" x14ac:dyDescent="0.2"/>
    <row r="559" ht="15.75" hidden="1" customHeight="1" x14ac:dyDescent="0.2"/>
    <row r="560" ht="15.75" hidden="1" customHeight="1" x14ac:dyDescent="0.2"/>
    <row r="561" ht="15.75" hidden="1" customHeight="1" x14ac:dyDescent="0.2"/>
    <row r="562" ht="15.75" hidden="1" customHeight="1" x14ac:dyDescent="0.2"/>
    <row r="563" ht="15.75" hidden="1" customHeight="1" x14ac:dyDescent="0.2"/>
    <row r="564" ht="15.75" hidden="1" customHeight="1" x14ac:dyDescent="0.2"/>
    <row r="565" ht="15.75" hidden="1" customHeight="1" x14ac:dyDescent="0.2"/>
    <row r="566" ht="15.75" hidden="1" customHeight="1" x14ac:dyDescent="0.2"/>
    <row r="567" ht="15.75" hidden="1" customHeight="1" x14ac:dyDescent="0.2"/>
    <row r="568" ht="15.75" hidden="1" customHeight="1" x14ac:dyDescent="0.2"/>
    <row r="569" ht="15.75" hidden="1" customHeight="1" x14ac:dyDescent="0.2"/>
    <row r="570" ht="15.75" hidden="1" customHeight="1" x14ac:dyDescent="0.2"/>
    <row r="571" ht="15.75" hidden="1" customHeight="1" x14ac:dyDescent="0.2"/>
    <row r="572" ht="15.75" hidden="1" customHeight="1" x14ac:dyDescent="0.2"/>
    <row r="573" ht="15.75" hidden="1" customHeight="1" x14ac:dyDescent="0.2"/>
    <row r="574" ht="15.75" hidden="1" customHeight="1" x14ac:dyDescent="0.2"/>
    <row r="575" ht="15.75" hidden="1" customHeight="1" x14ac:dyDescent="0.2"/>
    <row r="576" ht="15.75" hidden="1" customHeight="1" x14ac:dyDescent="0.2"/>
    <row r="577" ht="15.75" hidden="1" customHeight="1" x14ac:dyDescent="0.2"/>
    <row r="578" ht="15.75" hidden="1" customHeight="1" x14ac:dyDescent="0.2"/>
    <row r="579" ht="15.75" hidden="1" customHeight="1" x14ac:dyDescent="0.2"/>
    <row r="580" ht="15.75" hidden="1" customHeight="1" x14ac:dyDescent="0.2"/>
    <row r="581" ht="15.75" hidden="1" customHeight="1" x14ac:dyDescent="0.2"/>
    <row r="582" ht="15.75" hidden="1" customHeight="1" x14ac:dyDescent="0.2"/>
    <row r="583" ht="15.75" hidden="1" customHeight="1" x14ac:dyDescent="0.2"/>
    <row r="584" ht="15.75" hidden="1" customHeight="1" x14ac:dyDescent="0.2"/>
    <row r="585" ht="15.75" hidden="1" customHeight="1" x14ac:dyDescent="0.2"/>
    <row r="586" ht="15.75" hidden="1" customHeight="1" x14ac:dyDescent="0.2"/>
    <row r="587" ht="15.75" hidden="1" customHeight="1" x14ac:dyDescent="0.2"/>
    <row r="588" ht="15.75" hidden="1" customHeight="1" x14ac:dyDescent="0.2"/>
    <row r="589" ht="15.75" hidden="1" customHeight="1" x14ac:dyDescent="0.2"/>
    <row r="590" ht="15.75" hidden="1" customHeight="1" x14ac:dyDescent="0.2"/>
    <row r="591" ht="15.75" hidden="1" customHeight="1" x14ac:dyDescent="0.2"/>
    <row r="592" ht="15.75" hidden="1" customHeight="1" x14ac:dyDescent="0.2"/>
    <row r="593" ht="15.75" hidden="1" customHeight="1" x14ac:dyDescent="0.2"/>
    <row r="594" ht="15.75" hidden="1" customHeight="1" x14ac:dyDescent="0.2"/>
    <row r="595" ht="15.75" hidden="1" customHeight="1" x14ac:dyDescent="0.2"/>
    <row r="596" ht="15.75" hidden="1" customHeight="1" x14ac:dyDescent="0.2"/>
    <row r="597" ht="15.75" hidden="1" customHeight="1" x14ac:dyDescent="0.2"/>
    <row r="598" ht="15.75" hidden="1" customHeight="1" x14ac:dyDescent="0.2"/>
    <row r="599" ht="15.75" hidden="1" customHeight="1" x14ac:dyDescent="0.2"/>
    <row r="600" ht="15.75" hidden="1" customHeight="1" x14ac:dyDescent="0.2"/>
    <row r="601" ht="15.75" hidden="1" customHeight="1" x14ac:dyDescent="0.2"/>
    <row r="602" ht="15.75" hidden="1" customHeight="1" x14ac:dyDescent="0.2"/>
    <row r="603" ht="15.75" hidden="1" customHeight="1" x14ac:dyDescent="0.2"/>
    <row r="604" ht="15.75" hidden="1" customHeight="1" x14ac:dyDescent="0.2"/>
    <row r="605" ht="15.75" hidden="1" customHeight="1" x14ac:dyDescent="0.2"/>
    <row r="606" ht="15.75" hidden="1" customHeight="1" x14ac:dyDescent="0.2"/>
    <row r="607" ht="15.75" hidden="1" customHeight="1" x14ac:dyDescent="0.2"/>
    <row r="608" ht="15.75" hidden="1" customHeight="1" x14ac:dyDescent="0.2"/>
    <row r="609" ht="15.75" hidden="1" customHeight="1" x14ac:dyDescent="0.2"/>
    <row r="610" ht="15.75" hidden="1" customHeight="1" x14ac:dyDescent="0.2"/>
    <row r="611" ht="15.75" hidden="1" customHeight="1" x14ac:dyDescent="0.2"/>
    <row r="612" ht="15.75" hidden="1" customHeight="1" x14ac:dyDescent="0.2"/>
    <row r="613" ht="15.75" hidden="1" customHeight="1" x14ac:dyDescent="0.2"/>
    <row r="614" ht="15.75" hidden="1" customHeight="1" x14ac:dyDescent="0.2"/>
    <row r="615" ht="15.75" hidden="1" customHeight="1" x14ac:dyDescent="0.2"/>
    <row r="616" ht="15.75" hidden="1" customHeight="1" x14ac:dyDescent="0.2"/>
    <row r="617" ht="15.75" hidden="1" customHeight="1" x14ac:dyDescent="0.2"/>
    <row r="618" ht="15.75" hidden="1" customHeight="1" x14ac:dyDescent="0.2"/>
    <row r="619" ht="15.75" hidden="1" customHeight="1" x14ac:dyDescent="0.2"/>
    <row r="620" ht="15.75" hidden="1" customHeight="1" x14ac:dyDescent="0.2"/>
    <row r="621" ht="15.75" hidden="1" customHeight="1" x14ac:dyDescent="0.2"/>
    <row r="622" ht="15.75" hidden="1" customHeight="1" x14ac:dyDescent="0.2"/>
    <row r="623" ht="15.75" hidden="1" customHeight="1" x14ac:dyDescent="0.2"/>
    <row r="624" ht="15.75" hidden="1" customHeight="1" x14ac:dyDescent="0.2"/>
    <row r="625" ht="15.75" hidden="1" customHeight="1" x14ac:dyDescent="0.2"/>
    <row r="626" ht="15.75" hidden="1" customHeight="1" x14ac:dyDescent="0.2"/>
    <row r="627" ht="15.75" hidden="1" customHeight="1" x14ac:dyDescent="0.2"/>
    <row r="628" ht="15.75" hidden="1" customHeight="1" x14ac:dyDescent="0.2"/>
    <row r="629" ht="15.75" hidden="1" customHeight="1" x14ac:dyDescent="0.2"/>
    <row r="630" ht="15.75" hidden="1" customHeight="1" x14ac:dyDescent="0.2"/>
    <row r="631" ht="15.75" hidden="1" customHeight="1" x14ac:dyDescent="0.2"/>
    <row r="632" ht="15.75" hidden="1" customHeight="1" x14ac:dyDescent="0.2"/>
    <row r="633" ht="15.75" hidden="1" customHeight="1" x14ac:dyDescent="0.2"/>
    <row r="634" ht="15.75" hidden="1" customHeight="1" x14ac:dyDescent="0.2"/>
    <row r="635" ht="15.75" hidden="1" customHeight="1" x14ac:dyDescent="0.2"/>
    <row r="636" ht="15.75" hidden="1" customHeight="1" x14ac:dyDescent="0.2"/>
    <row r="637" ht="15.75" hidden="1" customHeight="1" x14ac:dyDescent="0.2"/>
    <row r="638" ht="15.75" hidden="1" customHeight="1" x14ac:dyDescent="0.2"/>
    <row r="639" ht="15.75" hidden="1" customHeight="1" x14ac:dyDescent="0.2"/>
    <row r="640" ht="15.75" hidden="1" customHeight="1" x14ac:dyDescent="0.2"/>
    <row r="641" ht="15.75" hidden="1" customHeight="1" x14ac:dyDescent="0.2"/>
    <row r="642" ht="15.75" hidden="1" customHeight="1" x14ac:dyDescent="0.2"/>
    <row r="643" ht="15.75" hidden="1" customHeight="1" x14ac:dyDescent="0.2"/>
    <row r="644" ht="15.75" hidden="1" customHeight="1" x14ac:dyDescent="0.2"/>
    <row r="645" ht="15.75" hidden="1" customHeight="1" x14ac:dyDescent="0.2"/>
    <row r="646" ht="15.75" hidden="1" customHeight="1" x14ac:dyDescent="0.2"/>
    <row r="647" ht="15.75" hidden="1" customHeight="1" x14ac:dyDescent="0.2"/>
    <row r="648" ht="15.75" hidden="1" customHeight="1" x14ac:dyDescent="0.2"/>
    <row r="649" ht="15.75" hidden="1" customHeight="1" x14ac:dyDescent="0.2"/>
    <row r="650" ht="15.75" hidden="1" customHeight="1" x14ac:dyDescent="0.2"/>
    <row r="651" ht="15.75" hidden="1" customHeight="1" x14ac:dyDescent="0.2"/>
    <row r="652" ht="15.75" hidden="1" customHeight="1" x14ac:dyDescent="0.2"/>
    <row r="653" ht="15.75" hidden="1" customHeight="1" x14ac:dyDescent="0.2"/>
    <row r="654" ht="15.75" hidden="1" customHeight="1" x14ac:dyDescent="0.2"/>
    <row r="655" ht="15.75" hidden="1" customHeight="1" x14ac:dyDescent="0.2"/>
    <row r="656" ht="15.75" hidden="1" customHeight="1" x14ac:dyDescent="0.2"/>
    <row r="657" ht="15.75" hidden="1" customHeight="1" x14ac:dyDescent="0.2"/>
    <row r="658" ht="15.75" hidden="1" customHeight="1" x14ac:dyDescent="0.2"/>
    <row r="659" ht="15.75" hidden="1" customHeight="1" x14ac:dyDescent="0.2"/>
    <row r="660" ht="15.75" hidden="1" customHeight="1" x14ac:dyDescent="0.2"/>
    <row r="661" ht="15.75" hidden="1" customHeight="1" x14ac:dyDescent="0.2"/>
    <row r="662" ht="15.75" hidden="1" customHeight="1" x14ac:dyDescent="0.2"/>
    <row r="663" ht="15.75" hidden="1" customHeight="1" x14ac:dyDescent="0.2"/>
    <row r="664" ht="15.75" hidden="1" customHeight="1" x14ac:dyDescent="0.2"/>
    <row r="665" ht="15.75" hidden="1" customHeight="1" x14ac:dyDescent="0.2"/>
    <row r="666" ht="15.75" hidden="1" customHeight="1" x14ac:dyDescent="0.2"/>
    <row r="667" ht="15.75" hidden="1" customHeight="1" x14ac:dyDescent="0.2"/>
    <row r="668" ht="15.75" hidden="1" customHeight="1" x14ac:dyDescent="0.2"/>
    <row r="669" ht="15.75" hidden="1" customHeight="1" x14ac:dyDescent="0.2"/>
    <row r="670" ht="15.75" hidden="1" customHeight="1" x14ac:dyDescent="0.2"/>
    <row r="671" ht="15.75" hidden="1" customHeight="1" x14ac:dyDescent="0.2"/>
    <row r="672" ht="15.75" hidden="1" customHeight="1" x14ac:dyDescent="0.2"/>
    <row r="673" ht="15.75" hidden="1" customHeight="1" x14ac:dyDescent="0.2"/>
    <row r="674" ht="15.75" hidden="1" customHeight="1" x14ac:dyDescent="0.2"/>
    <row r="675" ht="15.75" hidden="1" customHeight="1" x14ac:dyDescent="0.2"/>
    <row r="676" ht="15.75" hidden="1" customHeight="1" x14ac:dyDescent="0.2"/>
    <row r="677" ht="15.75" hidden="1" customHeight="1" x14ac:dyDescent="0.2"/>
    <row r="678" ht="15.75" hidden="1" customHeight="1" x14ac:dyDescent="0.2"/>
    <row r="679" ht="15.75" hidden="1" customHeight="1" x14ac:dyDescent="0.2"/>
    <row r="680" ht="15.75" hidden="1" customHeight="1" x14ac:dyDescent="0.2"/>
    <row r="681" ht="15.75" hidden="1" customHeight="1" x14ac:dyDescent="0.2"/>
    <row r="682" ht="15.75" hidden="1" customHeight="1" x14ac:dyDescent="0.2"/>
    <row r="683" ht="15.75" hidden="1" customHeight="1" x14ac:dyDescent="0.2"/>
    <row r="684" ht="15.75" hidden="1" customHeight="1" x14ac:dyDescent="0.2"/>
    <row r="685" ht="15.75" hidden="1" customHeight="1" x14ac:dyDescent="0.2"/>
    <row r="686" ht="15.75" hidden="1" customHeight="1" x14ac:dyDescent="0.2"/>
    <row r="687" ht="15.75" hidden="1" customHeight="1" x14ac:dyDescent="0.2"/>
    <row r="688" ht="15.75" hidden="1" customHeight="1" x14ac:dyDescent="0.2"/>
    <row r="689" ht="15.75" hidden="1" customHeight="1" x14ac:dyDescent="0.2"/>
    <row r="690" ht="15.75" hidden="1" customHeight="1" x14ac:dyDescent="0.2"/>
    <row r="691" ht="15.75" hidden="1" customHeight="1" x14ac:dyDescent="0.2"/>
    <row r="692" ht="15.75" hidden="1" customHeight="1" x14ac:dyDescent="0.2"/>
    <row r="693" ht="15.75" hidden="1" customHeight="1" x14ac:dyDescent="0.2"/>
    <row r="694" ht="15.75" hidden="1" customHeight="1" x14ac:dyDescent="0.2"/>
    <row r="695" ht="15.75" hidden="1" customHeight="1" x14ac:dyDescent="0.2"/>
    <row r="696" ht="15.75" hidden="1" customHeight="1" x14ac:dyDescent="0.2"/>
    <row r="697" ht="15.75" hidden="1" customHeight="1" x14ac:dyDescent="0.2"/>
    <row r="698" ht="15.75" hidden="1" customHeight="1" x14ac:dyDescent="0.2"/>
    <row r="699" ht="15.75" hidden="1" customHeight="1" x14ac:dyDescent="0.2"/>
    <row r="700" ht="15.75" hidden="1" customHeight="1" x14ac:dyDescent="0.2"/>
    <row r="701" ht="15.75" hidden="1" customHeight="1" x14ac:dyDescent="0.2"/>
    <row r="702" ht="15.75" hidden="1" customHeight="1" x14ac:dyDescent="0.2"/>
    <row r="703" ht="15.75" hidden="1" customHeight="1" x14ac:dyDescent="0.2"/>
    <row r="704" ht="15.75" hidden="1" customHeight="1" x14ac:dyDescent="0.2"/>
    <row r="705" ht="15.75" hidden="1" customHeight="1" x14ac:dyDescent="0.2"/>
    <row r="706" ht="15.75" hidden="1" customHeight="1" x14ac:dyDescent="0.2"/>
    <row r="707" ht="15.75" hidden="1" customHeight="1" x14ac:dyDescent="0.2"/>
    <row r="708" ht="15.75" hidden="1" customHeight="1" x14ac:dyDescent="0.2"/>
    <row r="709" ht="15.75" hidden="1" customHeight="1" x14ac:dyDescent="0.2"/>
    <row r="710" ht="15.75" hidden="1" customHeight="1" x14ac:dyDescent="0.2"/>
    <row r="711" ht="15.75" hidden="1" customHeight="1" x14ac:dyDescent="0.2"/>
    <row r="712" ht="15.75" hidden="1" customHeight="1" x14ac:dyDescent="0.2"/>
    <row r="713" ht="15.75" hidden="1" customHeight="1" x14ac:dyDescent="0.2"/>
    <row r="714" ht="15.75" hidden="1" customHeight="1" x14ac:dyDescent="0.2"/>
    <row r="715" ht="15.75" hidden="1" customHeight="1" x14ac:dyDescent="0.2"/>
    <row r="716" ht="15.75" hidden="1" customHeight="1" x14ac:dyDescent="0.2"/>
    <row r="717" ht="15.75" hidden="1" customHeight="1" x14ac:dyDescent="0.2"/>
    <row r="718" ht="15.75" hidden="1" customHeight="1" x14ac:dyDescent="0.2"/>
    <row r="719" ht="15.75" hidden="1" customHeight="1" x14ac:dyDescent="0.2"/>
    <row r="720" ht="15.75" hidden="1" customHeight="1" x14ac:dyDescent="0.2"/>
    <row r="721" ht="15.75" hidden="1" customHeight="1" x14ac:dyDescent="0.2"/>
    <row r="722" ht="15.75" hidden="1" customHeight="1" x14ac:dyDescent="0.2"/>
    <row r="723" ht="15.75" hidden="1" customHeight="1" x14ac:dyDescent="0.2"/>
    <row r="724" ht="15.75" hidden="1" customHeight="1" x14ac:dyDescent="0.2"/>
    <row r="725" ht="15.75" hidden="1" customHeight="1" x14ac:dyDescent="0.2"/>
    <row r="726" ht="15.75" hidden="1" customHeight="1" x14ac:dyDescent="0.2"/>
    <row r="727" ht="15.75" hidden="1" customHeight="1" x14ac:dyDescent="0.2"/>
    <row r="728" ht="15.75" hidden="1" customHeight="1" x14ac:dyDescent="0.2"/>
    <row r="729" ht="15.75" hidden="1" customHeight="1" x14ac:dyDescent="0.2"/>
    <row r="730" ht="15.75" hidden="1" customHeight="1" x14ac:dyDescent="0.2"/>
    <row r="731" ht="15.75" hidden="1" customHeight="1" x14ac:dyDescent="0.2"/>
    <row r="732" ht="15.75" hidden="1" customHeight="1" x14ac:dyDescent="0.2"/>
    <row r="733" ht="15.75" hidden="1" customHeight="1" x14ac:dyDescent="0.2"/>
    <row r="734" ht="15.75" hidden="1" customHeight="1" x14ac:dyDescent="0.2"/>
    <row r="735" ht="15.75" hidden="1" customHeight="1" x14ac:dyDescent="0.2"/>
    <row r="736" ht="15.75" hidden="1" customHeight="1" x14ac:dyDescent="0.2"/>
    <row r="737" ht="15.75" hidden="1" customHeight="1" x14ac:dyDescent="0.2"/>
    <row r="738" ht="15.75" hidden="1" customHeight="1" x14ac:dyDescent="0.2"/>
    <row r="739" ht="15.75" hidden="1" customHeight="1" x14ac:dyDescent="0.2"/>
    <row r="740" ht="15.75" hidden="1" customHeight="1" x14ac:dyDescent="0.2"/>
    <row r="741" ht="15.75" hidden="1" customHeight="1" x14ac:dyDescent="0.2"/>
    <row r="742" ht="15.75" hidden="1" customHeight="1" x14ac:dyDescent="0.2"/>
    <row r="743" ht="15.75" hidden="1" customHeight="1" x14ac:dyDescent="0.2"/>
    <row r="744" ht="15.75" hidden="1" customHeight="1" x14ac:dyDescent="0.2"/>
    <row r="745" ht="15.75" hidden="1" customHeight="1" x14ac:dyDescent="0.2"/>
    <row r="746" ht="15.75" hidden="1" customHeight="1" x14ac:dyDescent="0.2"/>
    <row r="747" ht="15.75" hidden="1" customHeight="1" x14ac:dyDescent="0.2"/>
    <row r="748" ht="15.75" hidden="1" customHeight="1" x14ac:dyDescent="0.2"/>
    <row r="749" ht="15.75" hidden="1" customHeight="1" x14ac:dyDescent="0.2"/>
    <row r="750" ht="15.75" hidden="1" customHeight="1" x14ac:dyDescent="0.2"/>
    <row r="751" ht="15.75" hidden="1" customHeight="1" x14ac:dyDescent="0.2"/>
    <row r="752" ht="15.75" hidden="1" customHeight="1" x14ac:dyDescent="0.2"/>
    <row r="753" ht="15.75" hidden="1" customHeight="1" x14ac:dyDescent="0.2"/>
    <row r="754" ht="15.75" hidden="1" customHeight="1" x14ac:dyDescent="0.2"/>
    <row r="755" ht="15.75" hidden="1" customHeight="1" x14ac:dyDescent="0.2"/>
    <row r="756" ht="15.75" hidden="1" customHeight="1" x14ac:dyDescent="0.2"/>
    <row r="757" ht="15.75" hidden="1" customHeight="1" x14ac:dyDescent="0.2"/>
    <row r="758" ht="15.75" hidden="1" customHeight="1" x14ac:dyDescent="0.2"/>
    <row r="759" ht="15.75" hidden="1" customHeight="1" x14ac:dyDescent="0.2"/>
    <row r="760" ht="15.75" hidden="1" customHeight="1" x14ac:dyDescent="0.2"/>
    <row r="761" ht="15.75" hidden="1" customHeight="1" x14ac:dyDescent="0.2"/>
    <row r="762" ht="15.75" hidden="1" customHeight="1" x14ac:dyDescent="0.2"/>
    <row r="763" ht="15.75" hidden="1" customHeight="1" x14ac:dyDescent="0.2"/>
    <row r="764" ht="15.75" hidden="1" customHeight="1" x14ac:dyDescent="0.2"/>
    <row r="765" ht="15.75" hidden="1" customHeight="1" x14ac:dyDescent="0.2"/>
    <row r="766" ht="15.75" hidden="1" customHeight="1" x14ac:dyDescent="0.2"/>
    <row r="767" ht="15.75" hidden="1" customHeight="1" x14ac:dyDescent="0.2"/>
    <row r="768" ht="15.75" hidden="1" customHeight="1" x14ac:dyDescent="0.2"/>
    <row r="769" ht="15.75" hidden="1" customHeight="1" x14ac:dyDescent="0.2"/>
    <row r="770" ht="15.75" hidden="1" customHeight="1" x14ac:dyDescent="0.2"/>
    <row r="771" ht="15.75" hidden="1" customHeight="1" x14ac:dyDescent="0.2"/>
    <row r="772" ht="15.75" hidden="1" customHeight="1" x14ac:dyDescent="0.2"/>
    <row r="773" ht="15.75" hidden="1" customHeight="1" x14ac:dyDescent="0.2"/>
    <row r="774" ht="15.75" hidden="1" customHeight="1" x14ac:dyDescent="0.2"/>
    <row r="775" ht="15.75" hidden="1" customHeight="1" x14ac:dyDescent="0.2"/>
    <row r="776" ht="15.75" hidden="1" customHeight="1" x14ac:dyDescent="0.2"/>
    <row r="777" ht="15.75" hidden="1" customHeight="1" x14ac:dyDescent="0.2"/>
    <row r="778" ht="15.75" hidden="1" customHeight="1" x14ac:dyDescent="0.2"/>
    <row r="779" ht="15.75" hidden="1" customHeight="1" x14ac:dyDescent="0.2"/>
    <row r="780" ht="15.75" hidden="1" customHeight="1" x14ac:dyDescent="0.2"/>
    <row r="781" ht="15.75" hidden="1" customHeight="1" x14ac:dyDescent="0.2"/>
    <row r="782" ht="15.75" hidden="1" customHeight="1" x14ac:dyDescent="0.2"/>
    <row r="783" ht="15.75" hidden="1" customHeight="1" x14ac:dyDescent="0.2"/>
    <row r="784" ht="15.75" hidden="1" customHeight="1" x14ac:dyDescent="0.2"/>
    <row r="785" ht="15.75" hidden="1" customHeight="1" x14ac:dyDescent="0.2"/>
    <row r="786" ht="15.75" hidden="1" customHeight="1" x14ac:dyDescent="0.2"/>
    <row r="787" ht="15.75" hidden="1" customHeight="1" x14ac:dyDescent="0.2"/>
    <row r="788" ht="15.75" hidden="1" customHeight="1" x14ac:dyDescent="0.2"/>
    <row r="789" ht="15.75" hidden="1" customHeight="1" x14ac:dyDescent="0.2"/>
    <row r="790" ht="15.75" hidden="1" customHeight="1" x14ac:dyDescent="0.2"/>
    <row r="791" ht="15.75" hidden="1" customHeight="1" x14ac:dyDescent="0.2"/>
    <row r="792" ht="15.75" hidden="1" customHeight="1" x14ac:dyDescent="0.2"/>
    <row r="793" ht="15.75" hidden="1" customHeight="1" x14ac:dyDescent="0.2"/>
    <row r="794" ht="15.75" hidden="1" customHeight="1" x14ac:dyDescent="0.2"/>
    <row r="795" ht="15.75" hidden="1" customHeight="1" x14ac:dyDescent="0.2"/>
    <row r="796" ht="15.75" hidden="1" customHeight="1" x14ac:dyDescent="0.2"/>
    <row r="797" ht="15.75" hidden="1" customHeight="1" x14ac:dyDescent="0.2"/>
    <row r="798" ht="15.75" hidden="1" customHeight="1" x14ac:dyDescent="0.2"/>
    <row r="799" ht="15.75" hidden="1" customHeight="1" x14ac:dyDescent="0.2"/>
    <row r="800" ht="15.75" hidden="1" customHeight="1" x14ac:dyDescent="0.2"/>
    <row r="801" ht="15.75" hidden="1" customHeight="1" x14ac:dyDescent="0.2"/>
    <row r="802" ht="15.75" hidden="1" customHeight="1" x14ac:dyDescent="0.2"/>
    <row r="803" ht="15.75" hidden="1" customHeight="1" x14ac:dyDescent="0.2"/>
    <row r="804" ht="15.75" hidden="1" customHeight="1" x14ac:dyDescent="0.2"/>
    <row r="805" ht="15.75" hidden="1" customHeight="1" x14ac:dyDescent="0.2"/>
    <row r="806" ht="15.75" hidden="1" customHeight="1" x14ac:dyDescent="0.2"/>
    <row r="807" ht="15.75" hidden="1" customHeight="1" x14ac:dyDescent="0.2"/>
    <row r="808" ht="15.75" hidden="1" customHeight="1" x14ac:dyDescent="0.2"/>
    <row r="809" ht="15.75" hidden="1" customHeight="1" x14ac:dyDescent="0.2"/>
    <row r="810" ht="15.75" hidden="1" customHeight="1" x14ac:dyDescent="0.2"/>
    <row r="811" ht="15.75" hidden="1" customHeight="1" x14ac:dyDescent="0.2"/>
    <row r="812" ht="15.75" hidden="1" customHeight="1" x14ac:dyDescent="0.2"/>
    <row r="813" ht="15.75" hidden="1" customHeight="1" x14ac:dyDescent="0.2"/>
    <row r="814" ht="15.75" hidden="1" customHeight="1" x14ac:dyDescent="0.2"/>
    <row r="815" ht="15.75" hidden="1" customHeight="1" x14ac:dyDescent="0.2"/>
    <row r="816" ht="15.75" hidden="1" customHeight="1" x14ac:dyDescent="0.2"/>
    <row r="817" ht="15.75" hidden="1" customHeight="1" x14ac:dyDescent="0.2"/>
    <row r="818" ht="15.75" hidden="1" customHeight="1" x14ac:dyDescent="0.2"/>
    <row r="819" ht="15.75" hidden="1" customHeight="1" x14ac:dyDescent="0.2"/>
    <row r="820" ht="15.75" hidden="1" customHeight="1" x14ac:dyDescent="0.2"/>
    <row r="821" ht="15.75" hidden="1" customHeight="1" x14ac:dyDescent="0.2"/>
    <row r="822" ht="15.75" hidden="1" customHeight="1" x14ac:dyDescent="0.2"/>
    <row r="823" ht="15.75" hidden="1" customHeight="1" x14ac:dyDescent="0.2"/>
    <row r="824" ht="15.75" hidden="1" customHeight="1" x14ac:dyDescent="0.2"/>
    <row r="825" ht="15.75" hidden="1" customHeight="1" x14ac:dyDescent="0.2"/>
    <row r="826" ht="15.75" hidden="1" customHeight="1" x14ac:dyDescent="0.2"/>
    <row r="827" ht="15.75" hidden="1" customHeight="1" x14ac:dyDescent="0.2"/>
    <row r="828" ht="15.75" hidden="1" customHeight="1" x14ac:dyDescent="0.2"/>
    <row r="829" ht="15.75" hidden="1" customHeight="1" x14ac:dyDescent="0.2"/>
    <row r="830" ht="15.75" hidden="1" customHeight="1" x14ac:dyDescent="0.2"/>
    <row r="831" ht="15.75" hidden="1" customHeight="1" x14ac:dyDescent="0.2"/>
    <row r="832" ht="15.75" hidden="1" customHeight="1" x14ac:dyDescent="0.2"/>
    <row r="833" ht="15.75" hidden="1" customHeight="1" x14ac:dyDescent="0.2"/>
    <row r="834" ht="15.75" hidden="1" customHeight="1" x14ac:dyDescent="0.2"/>
    <row r="835" ht="15.75" hidden="1" customHeight="1" x14ac:dyDescent="0.2"/>
    <row r="836" ht="15.75" hidden="1" customHeight="1" x14ac:dyDescent="0.2"/>
    <row r="837" ht="15.75" hidden="1" customHeight="1" x14ac:dyDescent="0.2"/>
    <row r="838" ht="15.75" hidden="1" customHeight="1" x14ac:dyDescent="0.2"/>
    <row r="839" ht="15.75" hidden="1" customHeight="1" x14ac:dyDescent="0.2"/>
    <row r="840" ht="15.75" hidden="1" customHeight="1" x14ac:dyDescent="0.2"/>
    <row r="841" ht="15.75" hidden="1" customHeight="1" x14ac:dyDescent="0.2"/>
    <row r="842" ht="15.75" hidden="1" customHeight="1" x14ac:dyDescent="0.2"/>
    <row r="843" ht="15.75" hidden="1" customHeight="1" x14ac:dyDescent="0.2"/>
    <row r="844" ht="15.75" hidden="1" customHeight="1" x14ac:dyDescent="0.2"/>
    <row r="845" ht="15.75" hidden="1" customHeight="1" x14ac:dyDescent="0.2"/>
    <row r="846" ht="15.75" hidden="1" customHeight="1" x14ac:dyDescent="0.2"/>
    <row r="847" ht="15.75" hidden="1" customHeight="1" x14ac:dyDescent="0.2"/>
    <row r="848" ht="15.75" hidden="1" customHeight="1" x14ac:dyDescent="0.2"/>
    <row r="849" ht="15.75" hidden="1" customHeight="1" x14ac:dyDescent="0.2"/>
    <row r="850" ht="15.75" hidden="1" customHeight="1" x14ac:dyDescent="0.2"/>
    <row r="851" ht="15.75" hidden="1" customHeight="1" x14ac:dyDescent="0.2"/>
    <row r="852" ht="15.75" hidden="1" customHeight="1" x14ac:dyDescent="0.2"/>
    <row r="853" ht="15.75" hidden="1" customHeight="1" x14ac:dyDescent="0.2"/>
    <row r="854" ht="15.75" hidden="1" customHeight="1" x14ac:dyDescent="0.2"/>
    <row r="855" ht="15.75" hidden="1" customHeight="1" x14ac:dyDescent="0.2"/>
    <row r="856" ht="15.75" hidden="1" customHeight="1" x14ac:dyDescent="0.2"/>
    <row r="857" ht="15.75" hidden="1" customHeight="1" x14ac:dyDescent="0.2"/>
    <row r="858" ht="15.75" hidden="1" customHeight="1" x14ac:dyDescent="0.2"/>
    <row r="859" ht="15.75" hidden="1" customHeight="1" x14ac:dyDescent="0.2"/>
    <row r="860" ht="15.75" hidden="1" customHeight="1" x14ac:dyDescent="0.2"/>
    <row r="861" ht="15.75" hidden="1" customHeight="1" x14ac:dyDescent="0.2"/>
    <row r="862" ht="15.75" hidden="1" customHeight="1" x14ac:dyDescent="0.2"/>
    <row r="863" ht="15.75" hidden="1" customHeight="1" x14ac:dyDescent="0.2"/>
    <row r="864" ht="15.75" hidden="1" customHeight="1" x14ac:dyDescent="0.2"/>
    <row r="865" ht="15.75" hidden="1" customHeight="1" x14ac:dyDescent="0.2"/>
    <row r="866" ht="15.75" hidden="1" customHeight="1" x14ac:dyDescent="0.2"/>
    <row r="867" ht="15.75" hidden="1" customHeight="1" x14ac:dyDescent="0.2"/>
    <row r="868" ht="15.75" hidden="1" customHeight="1" x14ac:dyDescent="0.2"/>
    <row r="869" ht="15.75" hidden="1" customHeight="1" x14ac:dyDescent="0.2"/>
    <row r="870" ht="15.75" hidden="1" customHeight="1" x14ac:dyDescent="0.2"/>
    <row r="871" ht="15.75" hidden="1" customHeight="1" x14ac:dyDescent="0.2"/>
    <row r="872" ht="15.75" hidden="1" customHeight="1" x14ac:dyDescent="0.2"/>
    <row r="873" ht="15.75" hidden="1" customHeight="1" x14ac:dyDescent="0.2"/>
    <row r="874" ht="15.75" hidden="1" customHeight="1" x14ac:dyDescent="0.2"/>
    <row r="875" ht="15.75" hidden="1" customHeight="1" x14ac:dyDescent="0.2"/>
    <row r="876" ht="15.75" hidden="1" customHeight="1" x14ac:dyDescent="0.2"/>
    <row r="877" ht="15.75" hidden="1" customHeight="1" x14ac:dyDescent="0.2"/>
    <row r="878" ht="15.75" hidden="1" customHeight="1" x14ac:dyDescent="0.2"/>
    <row r="879" ht="15.75" hidden="1" customHeight="1" x14ac:dyDescent="0.2"/>
    <row r="880" ht="15.75" hidden="1" customHeight="1" x14ac:dyDescent="0.2"/>
    <row r="881" ht="15.75" hidden="1" customHeight="1" x14ac:dyDescent="0.2"/>
    <row r="882" ht="15.75" hidden="1" customHeight="1" x14ac:dyDescent="0.2"/>
    <row r="883" ht="15.75" hidden="1" customHeight="1" x14ac:dyDescent="0.2"/>
    <row r="884" ht="15.75" hidden="1" customHeight="1" x14ac:dyDescent="0.2"/>
    <row r="885" ht="15.75" hidden="1" customHeight="1" x14ac:dyDescent="0.2"/>
    <row r="886" ht="15.75" hidden="1" customHeight="1" x14ac:dyDescent="0.2"/>
    <row r="887" ht="15.75" hidden="1" customHeight="1" x14ac:dyDescent="0.2"/>
    <row r="888" ht="15.75" hidden="1" customHeight="1" x14ac:dyDescent="0.2"/>
    <row r="889" ht="15.75" hidden="1" customHeight="1" x14ac:dyDescent="0.2"/>
    <row r="890" ht="15.75" hidden="1" customHeight="1" x14ac:dyDescent="0.2"/>
    <row r="891" ht="15.75" hidden="1" customHeight="1" x14ac:dyDescent="0.2"/>
    <row r="892" ht="15.75" hidden="1" customHeight="1" x14ac:dyDescent="0.2"/>
    <row r="893" ht="15.75" hidden="1" customHeight="1" x14ac:dyDescent="0.2"/>
    <row r="894" ht="15.75" hidden="1" customHeight="1" x14ac:dyDescent="0.2"/>
    <row r="895" ht="15.75" hidden="1" customHeight="1" x14ac:dyDescent="0.2"/>
    <row r="896" ht="15.75" hidden="1" customHeight="1" x14ac:dyDescent="0.2"/>
    <row r="897" ht="15.75" hidden="1" customHeight="1" x14ac:dyDescent="0.2"/>
    <row r="898" ht="15.75" hidden="1" customHeight="1" x14ac:dyDescent="0.2"/>
    <row r="899" ht="15.75" hidden="1" customHeight="1" x14ac:dyDescent="0.2"/>
    <row r="900" ht="15.75" hidden="1" customHeight="1" x14ac:dyDescent="0.2"/>
    <row r="901" ht="15.75" hidden="1" customHeight="1" x14ac:dyDescent="0.2"/>
    <row r="902" ht="15.75" hidden="1" customHeight="1" x14ac:dyDescent="0.2"/>
    <row r="903" ht="15.75" hidden="1" customHeight="1" x14ac:dyDescent="0.2"/>
    <row r="904" ht="15.75" hidden="1" customHeight="1" x14ac:dyDescent="0.2"/>
    <row r="905" ht="15.75" hidden="1" customHeight="1" x14ac:dyDescent="0.2"/>
    <row r="906" ht="15.75" hidden="1" customHeight="1" x14ac:dyDescent="0.2"/>
    <row r="907" ht="15.75" hidden="1" customHeight="1" x14ac:dyDescent="0.2"/>
    <row r="908" ht="15.75" hidden="1" customHeight="1" x14ac:dyDescent="0.2"/>
    <row r="909" ht="15.75" hidden="1" customHeight="1" x14ac:dyDescent="0.2"/>
    <row r="910" ht="15.75" hidden="1" customHeight="1" x14ac:dyDescent="0.2"/>
    <row r="911" ht="15.75" hidden="1" customHeight="1" x14ac:dyDescent="0.2"/>
    <row r="912" ht="15.75" hidden="1" customHeight="1" x14ac:dyDescent="0.2"/>
    <row r="913" ht="15.75" hidden="1" customHeight="1" x14ac:dyDescent="0.2"/>
    <row r="914" ht="15.75" hidden="1" customHeight="1" x14ac:dyDescent="0.2"/>
    <row r="915" ht="15.75" hidden="1" customHeight="1" x14ac:dyDescent="0.2"/>
    <row r="916" ht="15.75" hidden="1" customHeight="1" x14ac:dyDescent="0.2"/>
    <row r="917" ht="15.75" hidden="1" customHeight="1" x14ac:dyDescent="0.2"/>
    <row r="918" ht="15.75" hidden="1" customHeight="1" x14ac:dyDescent="0.2"/>
    <row r="919" ht="15.75" hidden="1" customHeight="1" x14ac:dyDescent="0.2"/>
    <row r="920" ht="15.75" hidden="1" customHeight="1" x14ac:dyDescent="0.2"/>
    <row r="921" ht="15.75" hidden="1" customHeight="1" x14ac:dyDescent="0.2"/>
    <row r="922" ht="15.75" hidden="1" customHeight="1" x14ac:dyDescent="0.2"/>
    <row r="923" ht="15.75" hidden="1" customHeight="1" x14ac:dyDescent="0.2"/>
    <row r="924" ht="15.75" hidden="1" customHeight="1" x14ac:dyDescent="0.2"/>
    <row r="925" ht="15.75" hidden="1" customHeight="1" x14ac:dyDescent="0.2"/>
    <row r="926" ht="15.75" hidden="1" customHeight="1" x14ac:dyDescent="0.2"/>
    <row r="927" ht="15.75" hidden="1" customHeight="1" x14ac:dyDescent="0.2"/>
    <row r="928" ht="15.75" hidden="1" customHeight="1" x14ac:dyDescent="0.2"/>
    <row r="929" ht="15.75" hidden="1" customHeight="1" x14ac:dyDescent="0.2"/>
    <row r="930" ht="15.75" hidden="1" customHeight="1" x14ac:dyDescent="0.2"/>
    <row r="931" ht="15.75" hidden="1" customHeight="1" x14ac:dyDescent="0.2"/>
    <row r="932" ht="15.75" hidden="1" customHeight="1" x14ac:dyDescent="0.2"/>
    <row r="933" ht="15.75" hidden="1" customHeight="1" x14ac:dyDescent="0.2"/>
    <row r="934" ht="15.75" hidden="1" customHeight="1" x14ac:dyDescent="0.2"/>
    <row r="935" ht="15.75" hidden="1" customHeight="1" x14ac:dyDescent="0.2"/>
    <row r="936" ht="15.75" hidden="1" customHeight="1" x14ac:dyDescent="0.2"/>
    <row r="937" ht="15.75" hidden="1" customHeight="1" x14ac:dyDescent="0.2"/>
    <row r="938" ht="15.75" hidden="1" customHeight="1" x14ac:dyDescent="0.2"/>
    <row r="939" ht="15.75" hidden="1" customHeight="1" x14ac:dyDescent="0.2"/>
    <row r="940" ht="15.75" hidden="1" customHeight="1" x14ac:dyDescent="0.2"/>
    <row r="941" ht="15.75" hidden="1" customHeight="1" x14ac:dyDescent="0.2"/>
    <row r="942" ht="15.75" hidden="1" customHeight="1" x14ac:dyDescent="0.2"/>
    <row r="943" ht="15.75" hidden="1" customHeight="1" x14ac:dyDescent="0.2"/>
    <row r="944" ht="15.75" hidden="1" customHeight="1" x14ac:dyDescent="0.2"/>
    <row r="945" ht="15.75" hidden="1" customHeight="1" x14ac:dyDescent="0.2"/>
    <row r="946" ht="15.75" hidden="1" customHeight="1" x14ac:dyDescent="0.2"/>
    <row r="947" ht="15.75" hidden="1" customHeight="1" x14ac:dyDescent="0.2"/>
    <row r="948" ht="15.75" hidden="1" customHeight="1" x14ac:dyDescent="0.2"/>
    <row r="949" ht="15.75" hidden="1" customHeight="1" x14ac:dyDescent="0.2"/>
    <row r="950" ht="15.75" hidden="1" customHeight="1" x14ac:dyDescent="0.2"/>
    <row r="951" ht="15.75" hidden="1" customHeight="1" x14ac:dyDescent="0.2"/>
    <row r="952" ht="15.75" hidden="1" customHeight="1" x14ac:dyDescent="0.2"/>
    <row r="953" ht="15.75" hidden="1" customHeight="1" x14ac:dyDescent="0.2"/>
    <row r="954" ht="15.75" hidden="1" customHeight="1" x14ac:dyDescent="0.2"/>
    <row r="955" ht="15.75" hidden="1" customHeight="1" x14ac:dyDescent="0.2"/>
    <row r="956" ht="15.75" hidden="1" customHeight="1" x14ac:dyDescent="0.2"/>
    <row r="957" ht="15.75" hidden="1" customHeight="1" x14ac:dyDescent="0.2"/>
    <row r="958" ht="15.75" hidden="1" customHeight="1" x14ac:dyDescent="0.2"/>
    <row r="959" ht="15.75" hidden="1" customHeight="1" x14ac:dyDescent="0.2"/>
    <row r="960" ht="15.75" hidden="1" customHeight="1" x14ac:dyDescent="0.2"/>
    <row r="961" ht="15.75" hidden="1" customHeight="1" x14ac:dyDescent="0.2"/>
    <row r="962" ht="15.75" hidden="1" customHeight="1" x14ac:dyDescent="0.2"/>
    <row r="963" ht="15.75" hidden="1" customHeight="1" x14ac:dyDescent="0.2"/>
    <row r="964" ht="15.75" hidden="1" customHeight="1" x14ac:dyDescent="0.2"/>
    <row r="965" ht="15.75" hidden="1" customHeight="1" x14ac:dyDescent="0.2"/>
    <row r="966" ht="15.75" hidden="1" customHeight="1" x14ac:dyDescent="0.2"/>
    <row r="967" ht="15.75" hidden="1" customHeight="1" x14ac:dyDescent="0.2"/>
    <row r="968" ht="15.75" hidden="1" customHeight="1" x14ac:dyDescent="0.2"/>
    <row r="969" ht="15.75" hidden="1" customHeight="1" x14ac:dyDescent="0.2"/>
    <row r="970" ht="15.75" hidden="1" customHeight="1" x14ac:dyDescent="0.2"/>
    <row r="971" ht="15.75" hidden="1" customHeight="1" x14ac:dyDescent="0.2"/>
    <row r="972" ht="15.75" hidden="1" customHeight="1" x14ac:dyDescent="0.2"/>
    <row r="973" ht="15.75" hidden="1" customHeight="1" x14ac:dyDescent="0.2"/>
    <row r="974" ht="15.75" hidden="1" customHeight="1" x14ac:dyDescent="0.2"/>
    <row r="975" ht="15.75" hidden="1" customHeight="1" x14ac:dyDescent="0.2"/>
    <row r="976" ht="15.75" hidden="1" customHeight="1" x14ac:dyDescent="0.2"/>
    <row r="977" ht="15.75" hidden="1" customHeight="1" x14ac:dyDescent="0.2"/>
    <row r="978" ht="15.75" hidden="1" customHeight="1" x14ac:dyDescent="0.2"/>
    <row r="979" ht="15.75" hidden="1" customHeight="1" x14ac:dyDescent="0.2"/>
    <row r="980" ht="15.75" hidden="1" customHeight="1" x14ac:dyDescent="0.2"/>
    <row r="981" ht="15.75" hidden="1" customHeight="1" x14ac:dyDescent="0.2"/>
    <row r="982" ht="15.75" hidden="1" customHeight="1" x14ac:dyDescent="0.2"/>
    <row r="983" ht="15.75" hidden="1" customHeight="1" x14ac:dyDescent="0.2"/>
    <row r="984" ht="15.75" hidden="1" customHeight="1" x14ac:dyDescent="0.2"/>
    <row r="985" ht="15.75" hidden="1" customHeight="1" x14ac:dyDescent="0.2"/>
    <row r="986" ht="15.75" hidden="1" customHeight="1" x14ac:dyDescent="0.2"/>
    <row r="987" ht="15.75" hidden="1" customHeight="1" x14ac:dyDescent="0.2"/>
    <row r="988" ht="15.75" hidden="1" customHeight="1" x14ac:dyDescent="0.2"/>
    <row r="989" ht="15.75" hidden="1" customHeight="1" x14ac:dyDescent="0.2"/>
    <row r="990" ht="15.75" hidden="1" customHeight="1" x14ac:dyDescent="0.2"/>
    <row r="991" ht="15.75" hidden="1" customHeight="1" x14ac:dyDescent="0.2"/>
    <row r="992" ht="15.75" hidden="1" customHeight="1" x14ac:dyDescent="0.2"/>
    <row r="993" ht="15.75" hidden="1" customHeight="1" x14ac:dyDescent="0.2"/>
    <row r="994" ht="15.75" hidden="1" customHeight="1" x14ac:dyDescent="0.2"/>
    <row r="995" ht="15.75" hidden="1" customHeight="1" x14ac:dyDescent="0.2"/>
    <row r="996" ht="15.75" hidden="1" customHeight="1" x14ac:dyDescent="0.2"/>
    <row r="997" ht="15.75" hidden="1" customHeight="1" x14ac:dyDescent="0.2"/>
    <row r="998" ht="15.75" hidden="1" customHeight="1" x14ac:dyDescent="0.2"/>
    <row r="999" ht="15.75" hidden="1" customHeight="1" x14ac:dyDescent="0.2"/>
    <row r="1000" ht="15.75" hidden="1" customHeight="1" x14ac:dyDescent="0.2"/>
    <row r="1001" ht="15.75" hidden="1" customHeight="1" x14ac:dyDescent="0.2"/>
    <row r="1002" ht="15.75" hidden="1" customHeight="1" x14ac:dyDescent="0.2"/>
    <row r="1003" ht="15.75" hidden="1" customHeight="1" x14ac:dyDescent="0.2"/>
    <row r="1004" ht="15.75" hidden="1" customHeight="1" x14ac:dyDescent="0.2"/>
    <row r="1005" ht="15.75" hidden="1" customHeight="1" x14ac:dyDescent="0.2"/>
    <row r="1006" ht="15.75" hidden="1" customHeight="1" x14ac:dyDescent="0.2"/>
    <row r="1007" ht="15.75" hidden="1" customHeight="1" x14ac:dyDescent="0.2"/>
    <row r="1008" ht="15.75" hidden="1" customHeight="1" x14ac:dyDescent="0.2"/>
    <row r="1009" ht="15.75" hidden="1" customHeight="1" x14ac:dyDescent="0.2"/>
    <row r="1010" ht="15.75" hidden="1" customHeight="1" x14ac:dyDescent="0.2"/>
    <row r="1011" ht="15.75" hidden="1" customHeight="1" x14ac:dyDescent="0.2"/>
    <row r="1012" ht="15.75" hidden="1" customHeight="1" x14ac:dyDescent="0.2"/>
    <row r="1013" ht="15.75" hidden="1" customHeight="1" x14ac:dyDescent="0.2"/>
  </sheetData>
  <sheetProtection algorithmName="SHA-512" hashValue="vzsvl3cpF4aK0HqoYUPhjpbbbj299CTrQS/fKqPZHl7kHHNstsjF5OT6pMBYAvyHKm6672b2Pp/u6pl/nz3g/w==" saltValue="Z3oE0IDP8MXoWA+6D0v1aA==" spinCount="100000" sheet="1" objects="1" scenarios="1" selectLockedCells="1"/>
  <protectedRanges>
    <protectedRange sqref="E10:E12" name="Rango1"/>
    <protectedRange sqref="D45:D47" name="Rango2"/>
  </protectedRanges>
  <mergeCells count="21">
    <mergeCell ref="C3:J4"/>
    <mergeCell ref="C10:D10"/>
    <mergeCell ref="C11:D11"/>
    <mergeCell ref="C12:D12"/>
    <mergeCell ref="C41:J41"/>
    <mergeCell ref="F45:J48"/>
    <mergeCell ref="C42:J44"/>
    <mergeCell ref="D38:I38"/>
    <mergeCell ref="D39:I39"/>
    <mergeCell ref="G9:J11"/>
    <mergeCell ref="D25:H25"/>
    <mergeCell ref="D26:H26"/>
    <mergeCell ref="D27:H27"/>
    <mergeCell ref="D28:H28"/>
    <mergeCell ref="D29:H29"/>
    <mergeCell ref="D30:H30"/>
    <mergeCell ref="D31:H31"/>
    <mergeCell ref="D32:H32"/>
    <mergeCell ref="D33:H33"/>
    <mergeCell ref="D34:H34"/>
    <mergeCell ref="D35:H35"/>
  </mergeCells>
  <dataValidations count="5">
    <dataValidation type="decimal" operator="greaterThanOrEqual" allowBlank="1" showErrorMessage="1" error="Ha de ser igual o major a 6  " prompt="És l'espai disponible a la vostra teulada lliure d'obstacles i ombres. En cas que la teulada sigui inclinada només s'ha de tenir en compte la banda més orientada cap al sud." sqref="E11" xr:uid="{00000000-0002-0000-0000-000000000000}">
      <formula1>6</formula1>
    </dataValidation>
    <dataValidation type="whole" operator="greaterThanOrEqual" allowBlank="1" showErrorMessage="1" error="Intriduïu un número igual a 2 o superior." prompt="Ha d'haver-hi com a mínim dues unitats familiars. En cas contrari es tractaria d'una instal·lació d'autoconsum individual." sqref="E12" xr:uid="{00000000-0002-0000-0000-000001000000}">
      <formula1>2</formula1>
    </dataValidation>
    <dataValidation type="whole" operator="greaterThan" allowBlank="1" showInputMessage="1" showErrorMessage="1" error="Introduïa un número superior a 0." sqref="D47" xr:uid="{00000000-0002-0000-0000-000002000000}">
      <formula1>0</formula1>
    </dataValidation>
    <dataValidation type="whole" allowBlank="1" showInputMessage="1" showErrorMessage="1" error="Introduïu un número entre 1 i 100." sqref="D46" xr:uid="{00000000-0002-0000-0000-000003000000}">
      <formula1>1</formula1>
      <formula2>100</formula2>
    </dataValidation>
    <dataValidation type="whole" operator="greaterThan" allowBlank="1" showInputMessage="1" showErrorMessage="1" error="Heu d'introduir un número superior a 0." sqref="D45" xr:uid="{00000000-0002-0000-0000-000004000000}">
      <formula1>0</formula1>
    </dataValidation>
  </dataValidations>
  <hyperlinks>
    <hyperlink ref="G9" r:id="rId1" xr:uid="{00000000-0004-0000-0000-000000000000}"/>
  </hyperlinks>
  <pageMargins left="0.7" right="0.7" top="0.75" bottom="0.75" header="0" footer="0"/>
  <pageSetup orientation="landscape" r:id="rId2"/>
  <drawing r:id="rId3"/>
  <legacyDrawing r:id="rId4"/>
  <extLst>
    <ext xmlns:x14="http://schemas.microsoft.com/office/spreadsheetml/2009/9/main" uri="{CCE6A557-97BC-4b89-ADB6-D9C93CAAB3DF}">
      <x14:dataValidations xmlns:xm="http://schemas.microsoft.com/office/excel/2006/main" count="1">
        <x14:dataValidation type="list" allowBlank="1" showErrorMessage="1" prompt="Les inclinades acostumen a ser de teula i les planes de formigó i practicables. Seleccioneu una de les dues opcions del desplegable." xr:uid="{00000000-0002-0000-0000-000005000000}">
          <x14:formula1>
            <xm:f>Dades!$A$2:$A$3</xm:f>
          </x14:formula1>
          <xm:sqref>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4"/>
  <sheetViews>
    <sheetView workbookViewId="0">
      <selection activeCell="H25" sqref="H25"/>
    </sheetView>
  </sheetViews>
  <sheetFormatPr defaultColWidth="12.625" defaultRowHeight="15" customHeight="1" x14ac:dyDescent="0.2"/>
  <cols>
    <col min="1" max="1" width="12.25" customWidth="1"/>
    <col min="2" max="2" width="39" customWidth="1"/>
    <col min="3" max="3" width="16.875" customWidth="1"/>
    <col min="4" max="4" width="9.375" customWidth="1"/>
    <col min="5" max="5" width="13.25" customWidth="1"/>
    <col min="6" max="26" width="9.375" customWidth="1"/>
  </cols>
  <sheetData>
    <row r="1" spans="1:6" x14ac:dyDescent="0.25">
      <c r="A1" s="13" t="s">
        <v>28</v>
      </c>
    </row>
    <row r="2" spans="1:6" x14ac:dyDescent="0.25">
      <c r="A2" s="13" t="s">
        <v>3</v>
      </c>
    </row>
    <row r="3" spans="1:6" x14ac:dyDescent="0.25">
      <c r="A3" s="13" t="s">
        <v>29</v>
      </c>
    </row>
    <row r="6" spans="1:6" x14ac:dyDescent="0.25">
      <c r="A6" s="13" t="s">
        <v>30</v>
      </c>
      <c r="B6" s="13" t="s">
        <v>31</v>
      </c>
      <c r="C6" s="13" t="s">
        <v>32</v>
      </c>
      <c r="D6" s="13" t="s">
        <v>33</v>
      </c>
      <c r="E6" s="13" t="s">
        <v>34</v>
      </c>
      <c r="F6" s="13" t="s">
        <v>35</v>
      </c>
    </row>
    <row r="7" spans="1:6" x14ac:dyDescent="0.25">
      <c r="A7" s="13">
        <v>1</v>
      </c>
      <c r="B7" s="32" t="s">
        <v>63</v>
      </c>
      <c r="C7" s="33">
        <f t="shared" ref="C7:C105" si="0">D7*1.25</f>
        <v>928.1</v>
      </c>
      <c r="D7" s="13">
        <v>742.48</v>
      </c>
      <c r="E7" s="13">
        <v>620</v>
      </c>
      <c r="F7" s="34">
        <f t="shared" ref="F7:F105" si="1">E7*1.15</f>
        <v>713</v>
      </c>
    </row>
    <row r="8" spans="1:6" x14ac:dyDescent="0.25">
      <c r="A8" s="13">
        <v>2</v>
      </c>
      <c r="B8" s="32" t="s">
        <v>36</v>
      </c>
      <c r="C8" s="33">
        <f t="shared" si="0"/>
        <v>1071.9875</v>
      </c>
      <c r="D8" s="13">
        <v>857.59</v>
      </c>
      <c r="E8" s="13">
        <v>620</v>
      </c>
      <c r="F8" s="34">
        <f t="shared" si="1"/>
        <v>713</v>
      </c>
    </row>
    <row r="9" spans="1:6" x14ac:dyDescent="0.25">
      <c r="A9" s="13">
        <v>3</v>
      </c>
      <c r="B9" s="32" t="s">
        <v>36</v>
      </c>
      <c r="C9" s="33">
        <f t="shared" si="0"/>
        <v>1071.9875</v>
      </c>
      <c r="D9" s="13">
        <v>857.59</v>
      </c>
      <c r="E9" s="13">
        <v>620</v>
      </c>
      <c r="F9" s="34">
        <f t="shared" si="1"/>
        <v>713</v>
      </c>
    </row>
    <row r="10" spans="1:6" x14ac:dyDescent="0.25">
      <c r="A10" s="13">
        <v>4</v>
      </c>
      <c r="B10" s="32" t="s">
        <v>37</v>
      </c>
      <c r="C10" s="33">
        <f t="shared" si="0"/>
        <v>1241.45</v>
      </c>
      <c r="D10" s="13">
        <v>993.16</v>
      </c>
      <c r="E10" s="13">
        <v>620</v>
      </c>
      <c r="F10" s="34">
        <f t="shared" si="1"/>
        <v>713</v>
      </c>
    </row>
    <row r="11" spans="1:6" x14ac:dyDescent="0.25">
      <c r="A11" s="13">
        <v>5</v>
      </c>
      <c r="B11" s="32" t="s">
        <v>38</v>
      </c>
      <c r="C11" s="33">
        <f t="shared" si="0"/>
        <v>1261.875</v>
      </c>
      <c r="D11" s="13">
        <v>1009.5</v>
      </c>
      <c r="E11" s="13">
        <v>660</v>
      </c>
      <c r="F11" s="34">
        <f t="shared" si="1"/>
        <v>758.99999999999989</v>
      </c>
    </row>
    <row r="12" spans="1:6" x14ac:dyDescent="0.25">
      <c r="A12" s="13">
        <v>6</v>
      </c>
      <c r="B12" s="32" t="s">
        <v>39</v>
      </c>
      <c r="C12" s="33">
        <f t="shared" si="0"/>
        <v>1288.3625000000002</v>
      </c>
      <c r="D12" s="13">
        <v>1030.69</v>
      </c>
      <c r="E12" s="13">
        <v>700</v>
      </c>
      <c r="F12" s="34">
        <f t="shared" si="1"/>
        <v>804.99999999999989</v>
      </c>
    </row>
    <row r="13" spans="1:6" s="43" customFormat="1" ht="14.25" customHeight="1" x14ac:dyDescent="0.25">
      <c r="A13" s="13">
        <v>7</v>
      </c>
      <c r="B13" s="32" t="s">
        <v>39</v>
      </c>
      <c r="C13" s="33">
        <f t="shared" si="0"/>
        <v>1288.3625000000002</v>
      </c>
      <c r="D13" s="13">
        <v>1030.69</v>
      </c>
      <c r="E13" s="13">
        <v>740</v>
      </c>
      <c r="F13" s="34">
        <f t="shared" si="1"/>
        <v>850.99999999999989</v>
      </c>
    </row>
    <row r="14" spans="1:6" s="43" customFormat="1" ht="14.25" customHeight="1" x14ac:dyDescent="0.25">
      <c r="A14" s="13">
        <v>8</v>
      </c>
      <c r="B14" s="32" t="s">
        <v>40</v>
      </c>
      <c r="C14" s="33">
        <f t="shared" si="0"/>
        <v>1769.5</v>
      </c>
      <c r="D14" s="13">
        <v>1415.6</v>
      </c>
      <c r="E14" s="13">
        <v>780</v>
      </c>
      <c r="F14" s="34">
        <f t="shared" si="1"/>
        <v>896.99999999999989</v>
      </c>
    </row>
    <row r="15" spans="1:6" s="43" customFormat="1" ht="14.25" customHeight="1" x14ac:dyDescent="0.25">
      <c r="A15" s="13">
        <v>9</v>
      </c>
      <c r="B15" s="32" t="s">
        <v>40</v>
      </c>
      <c r="C15" s="33">
        <f t="shared" si="0"/>
        <v>1769.5</v>
      </c>
      <c r="D15" s="13">
        <v>1415.6</v>
      </c>
      <c r="E15" s="13">
        <v>810</v>
      </c>
      <c r="F15" s="34">
        <f t="shared" si="1"/>
        <v>931.49999999999989</v>
      </c>
    </row>
    <row r="16" spans="1:6" s="43" customFormat="1" ht="14.25" customHeight="1" x14ac:dyDescent="0.25">
      <c r="A16" s="13">
        <v>10</v>
      </c>
      <c r="B16" s="32" t="s">
        <v>41</v>
      </c>
      <c r="C16" s="33">
        <f t="shared" si="0"/>
        <v>1838.9750000000001</v>
      </c>
      <c r="D16" s="13">
        <v>1471.18</v>
      </c>
      <c r="E16" s="13">
        <v>810</v>
      </c>
      <c r="F16" s="34">
        <f t="shared" si="1"/>
        <v>931.49999999999989</v>
      </c>
    </row>
    <row r="17" spans="1:6" s="43" customFormat="1" ht="14.25" customHeight="1" x14ac:dyDescent="0.25">
      <c r="A17" s="13">
        <v>11</v>
      </c>
      <c r="B17" s="32" t="s">
        <v>41</v>
      </c>
      <c r="C17" s="33">
        <f t="shared" si="0"/>
        <v>1838.9750000000001</v>
      </c>
      <c r="D17" s="13">
        <v>1471.18</v>
      </c>
      <c r="E17" s="13">
        <v>900</v>
      </c>
      <c r="F17" s="34">
        <f t="shared" si="1"/>
        <v>1035</v>
      </c>
    </row>
    <row r="18" spans="1:6" s="43" customFormat="1" ht="14.25" customHeight="1" x14ac:dyDescent="0.25">
      <c r="A18" s="13">
        <v>12</v>
      </c>
      <c r="B18" s="32" t="s">
        <v>42</v>
      </c>
      <c r="C18" s="33">
        <f t="shared" si="0"/>
        <v>2086.4375</v>
      </c>
      <c r="D18" s="13">
        <v>1669.15</v>
      </c>
      <c r="E18" s="13">
        <v>950</v>
      </c>
      <c r="F18" s="34">
        <f t="shared" si="1"/>
        <v>1092.5</v>
      </c>
    </row>
    <row r="19" spans="1:6" s="43" customFormat="1" ht="14.25" customHeight="1" x14ac:dyDescent="0.25">
      <c r="A19" s="13">
        <v>13</v>
      </c>
      <c r="B19" s="32" t="s">
        <v>42</v>
      </c>
      <c r="C19" s="33">
        <f t="shared" si="0"/>
        <v>2086.4375</v>
      </c>
      <c r="D19" s="13">
        <v>1669.15</v>
      </c>
      <c r="E19" s="13">
        <v>950</v>
      </c>
      <c r="F19" s="34">
        <f t="shared" si="1"/>
        <v>1092.5</v>
      </c>
    </row>
    <row r="20" spans="1:6" s="43" customFormat="1" ht="14.25" customHeight="1" x14ac:dyDescent="0.25">
      <c r="A20" s="13">
        <v>14</v>
      </c>
      <c r="B20" s="32" t="s">
        <v>42</v>
      </c>
      <c r="C20" s="33">
        <f t="shared" si="0"/>
        <v>2086.4375</v>
      </c>
      <c r="D20" s="13">
        <v>1669.15</v>
      </c>
      <c r="E20" s="13">
        <v>950</v>
      </c>
      <c r="F20" s="34">
        <f t="shared" si="1"/>
        <v>1092.5</v>
      </c>
    </row>
    <row r="21" spans="1:6" s="43" customFormat="1" ht="14.25" customHeight="1" x14ac:dyDescent="0.25">
      <c r="A21" s="13">
        <v>15</v>
      </c>
      <c r="B21" s="32" t="s">
        <v>43</v>
      </c>
      <c r="C21" s="33">
        <f t="shared" si="0"/>
        <v>2100.9875000000002</v>
      </c>
      <c r="D21" s="13">
        <v>1680.79</v>
      </c>
      <c r="E21" s="13">
        <v>1000</v>
      </c>
      <c r="F21" s="34">
        <f t="shared" si="1"/>
        <v>1150</v>
      </c>
    </row>
    <row r="22" spans="1:6" s="43" customFormat="1" ht="14.25" customHeight="1" x14ac:dyDescent="0.25">
      <c r="A22" s="13">
        <v>16</v>
      </c>
      <c r="B22" s="32" t="s">
        <v>43</v>
      </c>
      <c r="C22" s="33">
        <f t="shared" si="0"/>
        <v>2100.9875000000002</v>
      </c>
      <c r="D22" s="13">
        <v>1680.79</v>
      </c>
      <c r="E22" s="13">
        <v>1000</v>
      </c>
      <c r="F22" s="34">
        <f t="shared" si="1"/>
        <v>1150</v>
      </c>
    </row>
    <row r="23" spans="1:6" s="43" customFormat="1" ht="14.25" customHeight="1" x14ac:dyDescent="0.25">
      <c r="A23" s="13">
        <v>17</v>
      </c>
      <c r="B23" s="32" t="s">
        <v>43</v>
      </c>
      <c r="C23" s="33">
        <f t="shared" si="0"/>
        <v>2100.9875000000002</v>
      </c>
      <c r="D23" s="13">
        <v>1680.79</v>
      </c>
      <c r="E23" s="13">
        <v>1000</v>
      </c>
      <c r="F23" s="34">
        <f t="shared" si="1"/>
        <v>1150</v>
      </c>
    </row>
    <row r="24" spans="1:6" s="43" customFormat="1" ht="14.25" customHeight="1" x14ac:dyDescent="0.25">
      <c r="A24" s="13">
        <v>18</v>
      </c>
      <c r="B24" s="32" t="s">
        <v>44</v>
      </c>
      <c r="C24" s="33">
        <f t="shared" si="0"/>
        <v>2242.5124999999998</v>
      </c>
      <c r="D24" s="13">
        <v>1794.01</v>
      </c>
      <c r="E24" s="13">
        <v>1200</v>
      </c>
      <c r="F24" s="34">
        <f t="shared" si="1"/>
        <v>1380</v>
      </c>
    </row>
    <row r="25" spans="1:6" s="43" customFormat="1" ht="14.25" customHeight="1" x14ac:dyDescent="0.25">
      <c r="A25" s="13">
        <v>19</v>
      </c>
      <c r="B25" s="32" t="s">
        <v>44</v>
      </c>
      <c r="C25" s="33">
        <f t="shared" si="0"/>
        <v>2242.5124999999998</v>
      </c>
      <c r="D25" s="13">
        <v>1794.01</v>
      </c>
      <c r="E25" s="13">
        <v>1200</v>
      </c>
      <c r="F25" s="34">
        <f t="shared" si="1"/>
        <v>1380</v>
      </c>
    </row>
    <row r="26" spans="1:6" s="43" customFormat="1" ht="14.25" customHeight="1" x14ac:dyDescent="0.25">
      <c r="A26" s="13">
        <v>20</v>
      </c>
      <c r="B26" s="32" t="s">
        <v>44</v>
      </c>
      <c r="C26" s="33">
        <f t="shared" si="0"/>
        <v>2242.5124999999998</v>
      </c>
      <c r="D26" s="13">
        <v>1794.01</v>
      </c>
      <c r="E26" s="13">
        <v>1200</v>
      </c>
      <c r="F26" s="34">
        <f t="shared" si="1"/>
        <v>1380</v>
      </c>
    </row>
    <row r="27" spans="1:6" s="43" customFormat="1" ht="14.25" customHeight="1" x14ac:dyDescent="0.25">
      <c r="A27" s="13">
        <v>21</v>
      </c>
      <c r="B27" s="32" t="s">
        <v>45</v>
      </c>
      <c r="C27" s="33">
        <f t="shared" si="0"/>
        <v>2342.7874999999999</v>
      </c>
      <c r="D27" s="13">
        <v>1874.23</v>
      </c>
      <c r="E27" s="13">
        <v>1500</v>
      </c>
      <c r="F27" s="34">
        <f t="shared" si="1"/>
        <v>1724.9999999999998</v>
      </c>
    </row>
    <row r="28" spans="1:6" s="43" customFormat="1" ht="14.25" customHeight="1" x14ac:dyDescent="0.25">
      <c r="A28" s="13">
        <v>22</v>
      </c>
      <c r="B28" s="32" t="s">
        <v>45</v>
      </c>
      <c r="C28" s="33">
        <f t="shared" si="0"/>
        <v>2342.7874999999999</v>
      </c>
      <c r="D28" s="13">
        <v>1874.23</v>
      </c>
      <c r="E28" s="13">
        <v>1500</v>
      </c>
      <c r="F28" s="34">
        <f t="shared" si="1"/>
        <v>1724.9999999999998</v>
      </c>
    </row>
    <row r="29" spans="1:6" s="43" customFormat="1" ht="14.25" customHeight="1" x14ac:dyDescent="0.25">
      <c r="A29" s="13">
        <v>23</v>
      </c>
      <c r="B29" s="32" t="s">
        <v>45</v>
      </c>
      <c r="C29" s="33">
        <f t="shared" si="0"/>
        <v>2342.7874999999999</v>
      </c>
      <c r="D29" s="13">
        <v>1874.23</v>
      </c>
      <c r="E29" s="13">
        <v>1500</v>
      </c>
      <c r="F29" s="34">
        <f t="shared" si="1"/>
        <v>1724.9999999999998</v>
      </c>
    </row>
    <row r="30" spans="1:6" s="43" customFormat="1" ht="14.25" customHeight="1" x14ac:dyDescent="0.25">
      <c r="A30" s="13">
        <v>24</v>
      </c>
      <c r="B30" s="32" t="s">
        <v>45</v>
      </c>
      <c r="C30" s="33">
        <f t="shared" si="0"/>
        <v>2342.7874999999999</v>
      </c>
      <c r="D30" s="13">
        <v>1874.23</v>
      </c>
      <c r="E30" s="13">
        <v>1500</v>
      </c>
      <c r="F30" s="34">
        <f t="shared" si="1"/>
        <v>1724.9999999999998</v>
      </c>
    </row>
    <row r="31" spans="1:6" s="43" customFormat="1" ht="14.25" customHeight="1" x14ac:dyDescent="0.25">
      <c r="A31" s="13">
        <v>25</v>
      </c>
      <c r="B31" s="32" t="s">
        <v>45</v>
      </c>
      <c r="C31" s="33">
        <f t="shared" si="0"/>
        <v>2342.7874999999999</v>
      </c>
      <c r="D31" s="13">
        <v>1874.23</v>
      </c>
      <c r="E31" s="13">
        <v>1500</v>
      </c>
      <c r="F31" s="34">
        <f t="shared" si="1"/>
        <v>1724.9999999999998</v>
      </c>
    </row>
    <row r="32" spans="1:6" s="43" customFormat="1" ht="14.25" customHeight="1" x14ac:dyDescent="0.25">
      <c r="A32" s="13">
        <v>26</v>
      </c>
      <c r="B32" s="32" t="s">
        <v>64</v>
      </c>
      <c r="C32" s="33">
        <f t="shared" si="0"/>
        <v>2511.4125000000004</v>
      </c>
      <c r="D32" s="13">
        <v>2009.13</v>
      </c>
      <c r="E32" s="13">
        <v>1700</v>
      </c>
      <c r="F32" s="34">
        <f t="shared" si="1"/>
        <v>1954.9999999999998</v>
      </c>
    </row>
    <row r="33" spans="1:6" s="43" customFormat="1" ht="14.25" customHeight="1" x14ac:dyDescent="0.25">
      <c r="A33" s="13">
        <v>27</v>
      </c>
      <c r="B33" s="32" t="s">
        <v>64</v>
      </c>
      <c r="C33" s="33">
        <f t="shared" si="0"/>
        <v>2511.4125000000004</v>
      </c>
      <c r="D33" s="13">
        <v>2009.13</v>
      </c>
      <c r="E33" s="13">
        <v>1700</v>
      </c>
      <c r="F33" s="34">
        <f t="shared" si="1"/>
        <v>1954.9999999999998</v>
      </c>
    </row>
    <row r="34" spans="1:6" s="43" customFormat="1" ht="14.25" customHeight="1" x14ac:dyDescent="0.25">
      <c r="A34" s="13">
        <v>28</v>
      </c>
      <c r="B34" s="32" t="s">
        <v>64</v>
      </c>
      <c r="C34" s="33">
        <f t="shared" si="0"/>
        <v>2511.4125000000004</v>
      </c>
      <c r="D34" s="13">
        <v>2009.13</v>
      </c>
      <c r="E34" s="13">
        <v>1700</v>
      </c>
      <c r="F34" s="34">
        <f t="shared" si="1"/>
        <v>1954.9999999999998</v>
      </c>
    </row>
    <row r="35" spans="1:6" s="43" customFormat="1" ht="14.25" customHeight="1" x14ac:dyDescent="0.25">
      <c r="A35" s="13">
        <v>29</v>
      </c>
      <c r="B35" s="32" t="s">
        <v>64</v>
      </c>
      <c r="C35" s="33">
        <f t="shared" si="0"/>
        <v>2511.4125000000004</v>
      </c>
      <c r="D35" s="13">
        <v>2009.13</v>
      </c>
      <c r="E35" s="13">
        <v>1700</v>
      </c>
      <c r="F35" s="34">
        <f t="shared" si="1"/>
        <v>1954.9999999999998</v>
      </c>
    </row>
    <row r="36" spans="1:6" s="43" customFormat="1" ht="14.25" customHeight="1" x14ac:dyDescent="0.25">
      <c r="A36" s="13">
        <v>30</v>
      </c>
      <c r="B36" s="32" t="s">
        <v>64</v>
      </c>
      <c r="C36" s="33">
        <f t="shared" si="0"/>
        <v>2511.4125000000004</v>
      </c>
      <c r="D36" s="13">
        <v>2009.13</v>
      </c>
      <c r="E36" s="13">
        <v>1700</v>
      </c>
      <c r="F36" s="34">
        <f t="shared" si="1"/>
        <v>1954.9999999999998</v>
      </c>
    </row>
    <row r="37" spans="1:6" s="43" customFormat="1" ht="14.25" customHeight="1" x14ac:dyDescent="0.25">
      <c r="A37" s="13">
        <v>31</v>
      </c>
      <c r="B37" s="32" t="s">
        <v>64</v>
      </c>
      <c r="C37" s="33">
        <f t="shared" si="0"/>
        <v>2511.4125000000004</v>
      </c>
      <c r="D37" s="13">
        <v>2009.13</v>
      </c>
      <c r="E37" s="13">
        <v>1700</v>
      </c>
      <c r="F37" s="34">
        <f t="shared" si="1"/>
        <v>1954.9999999999998</v>
      </c>
    </row>
    <row r="38" spans="1:6" s="43" customFormat="1" ht="14.25" customHeight="1" x14ac:dyDescent="0.25">
      <c r="A38" s="13">
        <v>32</v>
      </c>
      <c r="B38" s="32" t="s">
        <v>64</v>
      </c>
      <c r="C38" s="33">
        <f t="shared" si="0"/>
        <v>2511.4125000000004</v>
      </c>
      <c r="D38" s="13">
        <v>2009.13</v>
      </c>
      <c r="E38" s="13">
        <v>1700</v>
      </c>
      <c r="F38" s="34">
        <f t="shared" si="1"/>
        <v>1954.9999999999998</v>
      </c>
    </row>
    <row r="39" spans="1:6" s="43" customFormat="1" ht="14.25" customHeight="1" x14ac:dyDescent="0.25">
      <c r="A39" s="13">
        <v>33</v>
      </c>
      <c r="B39" s="32" t="s">
        <v>64</v>
      </c>
      <c r="C39" s="33">
        <f t="shared" si="0"/>
        <v>2511.4125000000004</v>
      </c>
      <c r="D39" s="13">
        <v>2009.13</v>
      </c>
      <c r="E39" s="13">
        <v>1700</v>
      </c>
      <c r="F39" s="34">
        <f t="shared" si="1"/>
        <v>1954.9999999999998</v>
      </c>
    </row>
    <row r="40" spans="1:6" s="43" customFormat="1" ht="14.25" customHeight="1" x14ac:dyDescent="0.25">
      <c r="A40" s="13">
        <v>34</v>
      </c>
      <c r="B40" s="32" t="s">
        <v>65</v>
      </c>
      <c r="C40" s="33">
        <f t="shared" si="0"/>
        <v>4396.8249999999998</v>
      </c>
      <c r="D40" s="13">
        <v>3517.46</v>
      </c>
      <c r="E40" s="13">
        <v>1700</v>
      </c>
      <c r="F40" s="34">
        <f t="shared" si="1"/>
        <v>1954.9999999999998</v>
      </c>
    </row>
    <row r="41" spans="1:6" s="43" customFormat="1" ht="14.25" customHeight="1" x14ac:dyDescent="0.25">
      <c r="A41" s="13">
        <v>35</v>
      </c>
      <c r="B41" s="32" t="s">
        <v>65</v>
      </c>
      <c r="C41" s="33">
        <f t="shared" si="0"/>
        <v>4396.8249999999998</v>
      </c>
      <c r="D41" s="13">
        <v>3517.46</v>
      </c>
      <c r="E41" s="13">
        <v>1700</v>
      </c>
      <c r="F41" s="34">
        <f t="shared" si="1"/>
        <v>1954.9999999999998</v>
      </c>
    </row>
    <row r="42" spans="1:6" s="43" customFormat="1" ht="14.25" customHeight="1" x14ac:dyDescent="0.25">
      <c r="A42" s="13">
        <v>36</v>
      </c>
      <c r="B42" s="32" t="s">
        <v>65</v>
      </c>
      <c r="C42" s="33">
        <f t="shared" si="0"/>
        <v>4396.8249999999998</v>
      </c>
      <c r="D42" s="13">
        <v>3517.46</v>
      </c>
      <c r="E42" s="13">
        <v>1700</v>
      </c>
      <c r="F42" s="34">
        <f t="shared" si="1"/>
        <v>1954.9999999999998</v>
      </c>
    </row>
    <row r="43" spans="1:6" s="43" customFormat="1" ht="14.25" customHeight="1" x14ac:dyDescent="0.25">
      <c r="A43" s="13">
        <v>37</v>
      </c>
      <c r="B43" s="32" t="s">
        <v>65</v>
      </c>
      <c r="C43" s="33">
        <f t="shared" si="0"/>
        <v>4396.8249999999998</v>
      </c>
      <c r="D43" s="13">
        <v>3517.46</v>
      </c>
      <c r="E43" s="13">
        <v>1700</v>
      </c>
      <c r="F43" s="34">
        <f t="shared" si="1"/>
        <v>1954.9999999999998</v>
      </c>
    </row>
    <row r="44" spans="1:6" s="43" customFormat="1" ht="14.25" customHeight="1" x14ac:dyDescent="0.25">
      <c r="A44" s="13">
        <v>38</v>
      </c>
      <c r="B44" s="32" t="s">
        <v>65</v>
      </c>
      <c r="C44" s="33">
        <f t="shared" si="0"/>
        <v>4396.8249999999998</v>
      </c>
      <c r="D44" s="13">
        <v>3517.46</v>
      </c>
      <c r="E44" s="13">
        <v>2000</v>
      </c>
      <c r="F44" s="34">
        <f t="shared" si="1"/>
        <v>2300</v>
      </c>
    </row>
    <row r="45" spans="1:6" s="43" customFormat="1" ht="14.25" customHeight="1" x14ac:dyDescent="0.25">
      <c r="A45" s="13">
        <v>39</v>
      </c>
      <c r="B45" s="32" t="s">
        <v>65</v>
      </c>
      <c r="C45" s="33">
        <f t="shared" si="0"/>
        <v>4396.8249999999998</v>
      </c>
      <c r="D45" s="13">
        <v>3517.46</v>
      </c>
      <c r="E45" s="13">
        <v>2000</v>
      </c>
      <c r="F45" s="34">
        <f t="shared" si="1"/>
        <v>2300</v>
      </c>
    </row>
    <row r="46" spans="1:6" s="43" customFormat="1" ht="14.25" customHeight="1" x14ac:dyDescent="0.25">
      <c r="A46" s="13">
        <v>40</v>
      </c>
      <c r="B46" s="32" t="s">
        <v>65</v>
      </c>
      <c r="C46" s="33">
        <f t="shared" si="0"/>
        <v>4396.8249999999998</v>
      </c>
      <c r="D46" s="13">
        <v>3517.46</v>
      </c>
      <c r="E46" s="13">
        <v>2000</v>
      </c>
      <c r="F46" s="34">
        <f t="shared" si="1"/>
        <v>2300</v>
      </c>
    </row>
    <row r="47" spans="1:6" s="43" customFormat="1" ht="14.25" customHeight="1" x14ac:dyDescent="0.25">
      <c r="A47" s="13">
        <v>41</v>
      </c>
      <c r="B47" s="32" t="s">
        <v>65</v>
      </c>
      <c r="C47" s="33">
        <f t="shared" si="0"/>
        <v>4396.8249999999998</v>
      </c>
      <c r="D47" s="13">
        <v>3517.46</v>
      </c>
      <c r="E47" s="13">
        <v>2000</v>
      </c>
      <c r="F47" s="34">
        <f t="shared" si="1"/>
        <v>2300</v>
      </c>
    </row>
    <row r="48" spans="1:6" s="43" customFormat="1" ht="14.25" customHeight="1" x14ac:dyDescent="0.25">
      <c r="A48" s="13">
        <v>42</v>
      </c>
      <c r="B48" s="32" t="s">
        <v>65</v>
      </c>
      <c r="C48" s="33">
        <f t="shared" si="0"/>
        <v>4396.8249999999998</v>
      </c>
      <c r="D48" s="13">
        <v>3517.46</v>
      </c>
      <c r="E48" s="13">
        <v>2000</v>
      </c>
      <c r="F48" s="34">
        <f t="shared" si="1"/>
        <v>2300</v>
      </c>
    </row>
    <row r="49" spans="1:6" s="43" customFormat="1" ht="14.25" customHeight="1" x14ac:dyDescent="0.25">
      <c r="A49" s="13">
        <v>43</v>
      </c>
      <c r="B49" s="32" t="s">
        <v>65</v>
      </c>
      <c r="C49" s="33">
        <f t="shared" si="0"/>
        <v>4396.8249999999998</v>
      </c>
      <c r="D49" s="13">
        <v>3517.46</v>
      </c>
      <c r="E49" s="13">
        <v>2000</v>
      </c>
      <c r="F49" s="34">
        <f t="shared" si="1"/>
        <v>2300</v>
      </c>
    </row>
    <row r="50" spans="1:6" s="43" customFormat="1" ht="14.25" customHeight="1" x14ac:dyDescent="0.25">
      <c r="A50" s="13">
        <v>44</v>
      </c>
      <c r="B50" s="32" t="s">
        <v>65</v>
      </c>
      <c r="C50" s="33">
        <f t="shared" si="0"/>
        <v>4396.8249999999998</v>
      </c>
      <c r="D50" s="13">
        <v>3517.46</v>
      </c>
      <c r="E50" s="13">
        <v>2000</v>
      </c>
      <c r="F50" s="34">
        <f t="shared" si="1"/>
        <v>2300</v>
      </c>
    </row>
    <row r="51" spans="1:6" s="43" customFormat="1" ht="14.25" customHeight="1" x14ac:dyDescent="0.25">
      <c r="A51" s="13">
        <v>45</v>
      </c>
      <c r="B51" s="32" t="s">
        <v>65</v>
      </c>
      <c r="C51" s="33">
        <f t="shared" si="0"/>
        <v>4396.8249999999998</v>
      </c>
      <c r="D51" s="13">
        <v>3517.46</v>
      </c>
      <c r="E51" s="13">
        <v>2300</v>
      </c>
      <c r="F51" s="34">
        <f t="shared" si="1"/>
        <v>2645</v>
      </c>
    </row>
    <row r="52" spans="1:6" s="43" customFormat="1" ht="14.25" customHeight="1" x14ac:dyDescent="0.25">
      <c r="A52" s="13">
        <v>46</v>
      </c>
      <c r="B52" s="32" t="s">
        <v>65</v>
      </c>
      <c r="C52" s="33">
        <f t="shared" si="0"/>
        <v>4396.8249999999998</v>
      </c>
      <c r="D52" s="13">
        <v>3517.46</v>
      </c>
      <c r="E52" s="13">
        <v>2300</v>
      </c>
      <c r="F52" s="34">
        <f t="shared" si="1"/>
        <v>2645</v>
      </c>
    </row>
    <row r="53" spans="1:6" s="43" customFormat="1" ht="14.25" customHeight="1" x14ac:dyDescent="0.25">
      <c r="A53" s="13">
        <v>47</v>
      </c>
      <c r="B53" s="32" t="s">
        <v>65</v>
      </c>
      <c r="C53" s="33">
        <f t="shared" si="0"/>
        <v>4396.8249999999998</v>
      </c>
      <c r="D53" s="13">
        <v>3517.46</v>
      </c>
      <c r="E53" s="13">
        <v>2300</v>
      </c>
      <c r="F53" s="34">
        <f t="shared" si="1"/>
        <v>2645</v>
      </c>
    </row>
    <row r="54" spans="1:6" s="43" customFormat="1" ht="14.25" customHeight="1" x14ac:dyDescent="0.25">
      <c r="A54" s="13">
        <v>48</v>
      </c>
      <c r="B54" s="32" t="s">
        <v>65</v>
      </c>
      <c r="C54" s="33">
        <f t="shared" si="0"/>
        <v>4396.8249999999998</v>
      </c>
      <c r="D54" s="13">
        <v>3517.46</v>
      </c>
      <c r="E54" s="13">
        <v>2300</v>
      </c>
      <c r="F54" s="34">
        <f t="shared" si="1"/>
        <v>2645</v>
      </c>
    </row>
    <row r="55" spans="1:6" s="43" customFormat="1" ht="14.25" customHeight="1" x14ac:dyDescent="0.25">
      <c r="A55" s="13">
        <v>49</v>
      </c>
      <c r="B55" s="32" t="s">
        <v>65</v>
      </c>
      <c r="C55" s="33">
        <f t="shared" si="0"/>
        <v>4396.8249999999998</v>
      </c>
      <c r="D55" s="13">
        <v>3517.46</v>
      </c>
      <c r="E55" s="13">
        <v>2300</v>
      </c>
      <c r="F55" s="34">
        <f t="shared" si="1"/>
        <v>2645</v>
      </c>
    </row>
    <row r="56" spans="1:6" s="43" customFormat="1" ht="14.25" customHeight="1" x14ac:dyDescent="0.25">
      <c r="A56" s="13">
        <v>50</v>
      </c>
      <c r="B56" s="32" t="s">
        <v>65</v>
      </c>
      <c r="C56" s="33">
        <f t="shared" si="0"/>
        <v>4396.8249999999998</v>
      </c>
      <c r="D56" s="13">
        <v>3517.46</v>
      </c>
      <c r="E56" s="13">
        <v>2800</v>
      </c>
      <c r="F56" s="34">
        <f t="shared" si="1"/>
        <v>3219.9999999999995</v>
      </c>
    </row>
    <row r="57" spans="1:6" s="43" customFormat="1" ht="14.25" customHeight="1" x14ac:dyDescent="0.25">
      <c r="A57" s="13">
        <v>51</v>
      </c>
      <c r="B57" s="32" t="s">
        <v>65</v>
      </c>
      <c r="C57" s="33">
        <f t="shared" si="0"/>
        <v>4396.8249999999998</v>
      </c>
      <c r="D57" s="13">
        <v>3517.46</v>
      </c>
      <c r="E57" s="13">
        <v>2800</v>
      </c>
      <c r="F57" s="34">
        <f t="shared" si="1"/>
        <v>3219.9999999999995</v>
      </c>
    </row>
    <row r="58" spans="1:6" s="43" customFormat="1" ht="14.25" customHeight="1" x14ac:dyDescent="0.25">
      <c r="A58" s="13">
        <v>52</v>
      </c>
      <c r="B58" s="32" t="s">
        <v>65</v>
      </c>
      <c r="C58" s="33">
        <f t="shared" si="0"/>
        <v>4396.8249999999998</v>
      </c>
      <c r="D58" s="13">
        <v>3517.46</v>
      </c>
      <c r="E58" s="13">
        <v>2800</v>
      </c>
      <c r="F58" s="34">
        <f t="shared" si="1"/>
        <v>3219.9999999999995</v>
      </c>
    </row>
    <row r="59" spans="1:6" s="43" customFormat="1" ht="14.25" customHeight="1" x14ac:dyDescent="0.25">
      <c r="A59" s="13">
        <v>53</v>
      </c>
      <c r="B59" s="32" t="s">
        <v>65</v>
      </c>
      <c r="C59" s="33">
        <f t="shared" si="0"/>
        <v>4396.8249999999998</v>
      </c>
      <c r="D59" s="13">
        <v>3517.46</v>
      </c>
      <c r="E59" s="13">
        <v>2800</v>
      </c>
      <c r="F59" s="34">
        <f t="shared" si="1"/>
        <v>3219.9999999999995</v>
      </c>
    </row>
    <row r="60" spans="1:6" s="43" customFormat="1" ht="14.25" customHeight="1" x14ac:dyDescent="0.25">
      <c r="A60" s="13">
        <v>54</v>
      </c>
      <c r="B60" s="32" t="s">
        <v>65</v>
      </c>
      <c r="C60" s="33">
        <f t="shared" si="0"/>
        <v>4396.8249999999998</v>
      </c>
      <c r="D60" s="13">
        <v>3517.46</v>
      </c>
      <c r="E60" s="13">
        <v>2800</v>
      </c>
      <c r="F60" s="34">
        <f t="shared" si="1"/>
        <v>3219.9999999999995</v>
      </c>
    </row>
    <row r="61" spans="1:6" s="43" customFormat="1" ht="14.25" customHeight="1" x14ac:dyDescent="0.25">
      <c r="A61" s="13">
        <v>55</v>
      </c>
      <c r="B61" s="32" t="s">
        <v>65</v>
      </c>
      <c r="C61" s="33">
        <f t="shared" si="0"/>
        <v>4396.8249999999998</v>
      </c>
      <c r="D61" s="13">
        <v>3517.46</v>
      </c>
      <c r="E61" s="13">
        <v>2800</v>
      </c>
      <c r="F61" s="34">
        <f t="shared" si="1"/>
        <v>3219.9999999999995</v>
      </c>
    </row>
    <row r="62" spans="1:6" s="43" customFormat="1" ht="14.25" customHeight="1" x14ac:dyDescent="0.25">
      <c r="A62" s="13">
        <v>56</v>
      </c>
      <c r="B62" s="32" t="s">
        <v>65</v>
      </c>
      <c r="C62" s="33">
        <f t="shared" si="0"/>
        <v>4396.8249999999998</v>
      </c>
      <c r="D62" s="13">
        <v>3517.46</v>
      </c>
      <c r="E62" s="13">
        <v>2800</v>
      </c>
      <c r="F62" s="34">
        <f t="shared" si="1"/>
        <v>3219.9999999999995</v>
      </c>
    </row>
    <row r="63" spans="1:6" s="43" customFormat="1" ht="14.25" customHeight="1" x14ac:dyDescent="0.25">
      <c r="A63" s="13">
        <v>57</v>
      </c>
      <c r="B63" s="32" t="s">
        <v>65</v>
      </c>
      <c r="C63" s="33">
        <f t="shared" si="0"/>
        <v>4396.8249999999998</v>
      </c>
      <c r="D63" s="13">
        <v>3517.46</v>
      </c>
      <c r="E63" s="13">
        <v>2800</v>
      </c>
      <c r="F63" s="34">
        <f t="shared" si="1"/>
        <v>3219.9999999999995</v>
      </c>
    </row>
    <row r="64" spans="1:6" s="43" customFormat="1" ht="14.25" customHeight="1" x14ac:dyDescent="0.25">
      <c r="A64" s="13">
        <v>58</v>
      </c>
      <c r="B64" s="32" t="s">
        <v>65</v>
      </c>
      <c r="C64" s="33">
        <f t="shared" si="0"/>
        <v>4396.8249999999998</v>
      </c>
      <c r="D64" s="13">
        <v>3517.46</v>
      </c>
      <c r="E64" s="13">
        <v>2800</v>
      </c>
      <c r="F64" s="34">
        <f t="shared" si="1"/>
        <v>3219.9999999999995</v>
      </c>
    </row>
    <row r="65" spans="1:6" s="43" customFormat="1" ht="14.25" customHeight="1" x14ac:dyDescent="0.25">
      <c r="A65" s="13">
        <v>59</v>
      </c>
      <c r="B65" s="32" t="s">
        <v>65</v>
      </c>
      <c r="C65" s="33">
        <f t="shared" si="0"/>
        <v>4396.8249999999998</v>
      </c>
      <c r="D65" s="13">
        <v>3517.46</v>
      </c>
      <c r="E65" s="13">
        <v>2800</v>
      </c>
      <c r="F65" s="34">
        <f t="shared" si="1"/>
        <v>3219.9999999999995</v>
      </c>
    </row>
    <row r="66" spans="1:6" s="43" customFormat="1" ht="14.25" customHeight="1" x14ac:dyDescent="0.25">
      <c r="A66" s="13">
        <v>60</v>
      </c>
      <c r="B66" s="32" t="s">
        <v>65</v>
      </c>
      <c r="C66" s="33">
        <f t="shared" si="0"/>
        <v>4396.8249999999998</v>
      </c>
      <c r="D66" s="13">
        <v>3517.46</v>
      </c>
      <c r="E66" s="13">
        <v>2800</v>
      </c>
      <c r="F66" s="34">
        <f t="shared" si="1"/>
        <v>3219.9999999999995</v>
      </c>
    </row>
    <row r="67" spans="1:6" s="43" customFormat="1" ht="14.25" customHeight="1" x14ac:dyDescent="0.25">
      <c r="A67" s="13">
        <v>61</v>
      </c>
      <c r="B67" s="32" t="s">
        <v>65</v>
      </c>
      <c r="C67" s="33">
        <f t="shared" si="0"/>
        <v>4396.8249999999998</v>
      </c>
      <c r="D67" s="13">
        <v>3517.46</v>
      </c>
      <c r="E67" s="13">
        <v>2800</v>
      </c>
      <c r="F67" s="34">
        <f t="shared" si="1"/>
        <v>3219.9999999999995</v>
      </c>
    </row>
    <row r="68" spans="1:6" s="43" customFormat="1" ht="14.25" customHeight="1" x14ac:dyDescent="0.25">
      <c r="A68" s="13">
        <v>62</v>
      </c>
      <c r="B68" s="32" t="s">
        <v>46</v>
      </c>
      <c r="C68" s="33">
        <f t="shared" si="0"/>
        <v>6041.6125000000002</v>
      </c>
      <c r="D68" s="13">
        <v>4833.29</v>
      </c>
      <c r="E68" s="13">
        <v>2800</v>
      </c>
      <c r="F68" s="34">
        <f t="shared" si="1"/>
        <v>3219.9999999999995</v>
      </c>
    </row>
    <row r="69" spans="1:6" s="43" customFormat="1" ht="14.25" customHeight="1" x14ac:dyDescent="0.25">
      <c r="A69" s="13">
        <v>63</v>
      </c>
      <c r="B69" s="32" t="s">
        <v>46</v>
      </c>
      <c r="C69" s="33">
        <f t="shared" si="0"/>
        <v>6041.6125000000002</v>
      </c>
      <c r="D69" s="13">
        <v>4833.29</v>
      </c>
      <c r="E69" s="13">
        <v>2800</v>
      </c>
      <c r="F69" s="34">
        <f t="shared" si="1"/>
        <v>3219.9999999999995</v>
      </c>
    </row>
    <row r="70" spans="1:6" s="43" customFormat="1" ht="14.25" customHeight="1" x14ac:dyDescent="0.25">
      <c r="A70" s="13">
        <v>64</v>
      </c>
      <c r="B70" s="32" t="s">
        <v>46</v>
      </c>
      <c r="C70" s="33">
        <f t="shared" si="0"/>
        <v>6041.6125000000002</v>
      </c>
      <c r="D70" s="13">
        <v>4833.29</v>
      </c>
      <c r="E70" s="13">
        <v>2800</v>
      </c>
      <c r="F70" s="34">
        <f t="shared" si="1"/>
        <v>3219.9999999999995</v>
      </c>
    </row>
    <row r="71" spans="1:6" s="43" customFormat="1" ht="14.25" customHeight="1" x14ac:dyDescent="0.25">
      <c r="A71" s="13">
        <v>65</v>
      </c>
      <c r="B71" s="32" t="s">
        <v>46</v>
      </c>
      <c r="C71" s="33">
        <f t="shared" si="0"/>
        <v>6041.6125000000002</v>
      </c>
      <c r="D71" s="13">
        <v>4833.29</v>
      </c>
      <c r="E71" s="13">
        <v>2800</v>
      </c>
      <c r="F71" s="34">
        <f t="shared" si="1"/>
        <v>3219.9999999999995</v>
      </c>
    </row>
    <row r="72" spans="1:6" s="43" customFormat="1" ht="14.25" customHeight="1" x14ac:dyDescent="0.25">
      <c r="A72" s="13">
        <v>66</v>
      </c>
      <c r="B72" s="32" t="s">
        <v>46</v>
      </c>
      <c r="C72" s="33">
        <f t="shared" si="0"/>
        <v>6041.6125000000002</v>
      </c>
      <c r="D72" s="13">
        <v>4833.29</v>
      </c>
      <c r="E72" s="13">
        <v>2800</v>
      </c>
      <c r="F72" s="34">
        <f t="shared" si="1"/>
        <v>3219.9999999999995</v>
      </c>
    </row>
    <row r="73" spans="1:6" s="43" customFormat="1" ht="14.25" customHeight="1" x14ac:dyDescent="0.25">
      <c r="A73" s="13">
        <v>67</v>
      </c>
      <c r="B73" s="32" t="s">
        <v>46</v>
      </c>
      <c r="C73" s="33">
        <f t="shared" si="0"/>
        <v>6041.6125000000002</v>
      </c>
      <c r="D73" s="13">
        <v>4833.29</v>
      </c>
      <c r="E73" s="13">
        <v>2800</v>
      </c>
      <c r="F73" s="34">
        <f t="shared" si="1"/>
        <v>3219.9999999999995</v>
      </c>
    </row>
    <row r="74" spans="1:6" s="43" customFormat="1" ht="14.25" customHeight="1" x14ac:dyDescent="0.25">
      <c r="A74" s="13">
        <v>68</v>
      </c>
      <c r="B74" s="32" t="s">
        <v>46</v>
      </c>
      <c r="C74" s="33">
        <f t="shared" si="0"/>
        <v>6041.6125000000002</v>
      </c>
      <c r="D74" s="13">
        <v>4833.29</v>
      </c>
      <c r="E74" s="13">
        <v>2800</v>
      </c>
      <c r="F74" s="34">
        <f t="shared" si="1"/>
        <v>3219.9999999999995</v>
      </c>
    </row>
    <row r="75" spans="1:6" s="43" customFormat="1" ht="14.25" customHeight="1" x14ac:dyDescent="0.25">
      <c r="A75" s="13">
        <v>69</v>
      </c>
      <c r="B75" s="32" t="s">
        <v>46</v>
      </c>
      <c r="C75" s="33">
        <f t="shared" si="0"/>
        <v>6041.6125000000002</v>
      </c>
      <c r="D75" s="13">
        <v>4833.29</v>
      </c>
      <c r="E75" s="13">
        <v>2800</v>
      </c>
      <c r="F75" s="34">
        <f t="shared" si="1"/>
        <v>3219.9999999999995</v>
      </c>
    </row>
    <row r="76" spans="1:6" s="43" customFormat="1" ht="14.25" customHeight="1" x14ac:dyDescent="0.25">
      <c r="A76" s="13">
        <v>70</v>
      </c>
      <c r="B76" s="32" t="s">
        <v>46</v>
      </c>
      <c r="C76" s="33">
        <f t="shared" si="0"/>
        <v>6041.6125000000002</v>
      </c>
      <c r="D76" s="13">
        <v>4833.29</v>
      </c>
      <c r="E76" s="13">
        <v>2800</v>
      </c>
      <c r="F76" s="34">
        <f t="shared" si="1"/>
        <v>3219.9999999999995</v>
      </c>
    </row>
    <row r="77" spans="1:6" s="43" customFormat="1" ht="14.25" customHeight="1" x14ac:dyDescent="0.25">
      <c r="A77" s="13">
        <v>71</v>
      </c>
      <c r="B77" s="32" t="s">
        <v>46</v>
      </c>
      <c r="C77" s="33">
        <f t="shared" si="0"/>
        <v>6041.6125000000002</v>
      </c>
      <c r="D77" s="13">
        <v>4833.29</v>
      </c>
      <c r="E77" s="13">
        <v>3500</v>
      </c>
      <c r="F77" s="34">
        <f t="shared" si="1"/>
        <v>4024.9999999999995</v>
      </c>
    </row>
    <row r="78" spans="1:6" ht="15.75" customHeight="1" x14ac:dyDescent="0.25">
      <c r="A78" s="13">
        <v>72</v>
      </c>
      <c r="B78" s="32" t="s">
        <v>46</v>
      </c>
      <c r="C78" s="33">
        <f t="shared" si="0"/>
        <v>6041.6125000000002</v>
      </c>
      <c r="D78" s="13">
        <v>4833.29</v>
      </c>
      <c r="E78" s="13">
        <v>3500</v>
      </c>
      <c r="F78" s="34">
        <f t="shared" si="1"/>
        <v>4024.9999999999995</v>
      </c>
    </row>
    <row r="79" spans="1:6" ht="14.25" customHeight="1" x14ac:dyDescent="0.25">
      <c r="A79" s="13">
        <v>73</v>
      </c>
      <c r="B79" s="32" t="s">
        <v>46</v>
      </c>
      <c r="C79" s="33">
        <f t="shared" si="0"/>
        <v>6041.6125000000002</v>
      </c>
      <c r="D79" s="13">
        <v>4833.29</v>
      </c>
      <c r="E79" s="13">
        <v>3500</v>
      </c>
      <c r="F79" s="34">
        <f t="shared" si="1"/>
        <v>4024.9999999999995</v>
      </c>
    </row>
    <row r="80" spans="1:6" ht="15.75" customHeight="1" x14ac:dyDescent="0.25">
      <c r="A80" s="13">
        <v>74</v>
      </c>
      <c r="B80" s="32" t="s">
        <v>46</v>
      </c>
      <c r="C80" s="33">
        <f t="shared" si="0"/>
        <v>6041.6125000000002</v>
      </c>
      <c r="D80" s="13">
        <v>4833.29</v>
      </c>
      <c r="E80" s="13">
        <v>3500</v>
      </c>
      <c r="F80" s="34">
        <f t="shared" si="1"/>
        <v>4024.9999999999995</v>
      </c>
    </row>
    <row r="81" spans="1:6" ht="15.75" customHeight="1" x14ac:dyDescent="0.25">
      <c r="A81" s="13">
        <v>75</v>
      </c>
      <c r="B81" s="32" t="s">
        <v>46</v>
      </c>
      <c r="C81" s="33">
        <f t="shared" si="0"/>
        <v>6041.6125000000002</v>
      </c>
      <c r="D81" s="13">
        <v>4833.29</v>
      </c>
      <c r="E81" s="13">
        <v>3500</v>
      </c>
      <c r="F81" s="34">
        <f t="shared" si="1"/>
        <v>4024.9999999999995</v>
      </c>
    </row>
    <row r="82" spans="1:6" ht="15.75" customHeight="1" x14ac:dyDescent="0.25">
      <c r="A82" s="13">
        <v>76</v>
      </c>
      <c r="B82" s="32" t="s">
        <v>46</v>
      </c>
      <c r="C82" s="33">
        <f t="shared" si="0"/>
        <v>6041.6125000000002</v>
      </c>
      <c r="D82" s="13">
        <v>4833.29</v>
      </c>
      <c r="E82" s="13">
        <v>3500</v>
      </c>
      <c r="F82" s="34">
        <f t="shared" si="1"/>
        <v>4024.9999999999995</v>
      </c>
    </row>
    <row r="83" spans="1:6" ht="15.75" customHeight="1" x14ac:dyDescent="0.25">
      <c r="A83" s="13">
        <v>77</v>
      </c>
      <c r="B83" s="32" t="s">
        <v>46</v>
      </c>
      <c r="C83" s="33">
        <f t="shared" si="0"/>
        <v>6041.6125000000002</v>
      </c>
      <c r="D83" s="13">
        <v>4833.29</v>
      </c>
      <c r="E83" s="13">
        <v>3500</v>
      </c>
      <c r="F83" s="34">
        <f t="shared" si="1"/>
        <v>4024.9999999999995</v>
      </c>
    </row>
    <row r="84" spans="1:6" ht="15.75" customHeight="1" x14ac:dyDescent="0.25">
      <c r="A84" s="13">
        <v>78</v>
      </c>
      <c r="B84" s="32" t="s">
        <v>46</v>
      </c>
      <c r="C84" s="33">
        <f t="shared" si="0"/>
        <v>6041.6125000000002</v>
      </c>
      <c r="D84" s="13">
        <v>4833.29</v>
      </c>
      <c r="E84" s="13">
        <v>3500</v>
      </c>
      <c r="F84" s="34">
        <f t="shared" si="1"/>
        <v>4024.9999999999995</v>
      </c>
    </row>
    <row r="85" spans="1:6" ht="15.75" customHeight="1" x14ac:dyDescent="0.25">
      <c r="A85" s="13">
        <v>79</v>
      </c>
      <c r="B85" s="32" t="s">
        <v>46</v>
      </c>
      <c r="C85" s="33">
        <f t="shared" si="0"/>
        <v>6041.6125000000002</v>
      </c>
      <c r="D85" s="13">
        <v>4833.29</v>
      </c>
      <c r="E85" s="13">
        <v>3500</v>
      </c>
      <c r="F85" s="34">
        <f t="shared" si="1"/>
        <v>4024.9999999999995</v>
      </c>
    </row>
    <row r="86" spans="1:6" ht="15.75" customHeight="1" x14ac:dyDescent="0.25">
      <c r="A86" s="13">
        <v>80</v>
      </c>
      <c r="B86" s="32" t="s">
        <v>46</v>
      </c>
      <c r="C86" s="33">
        <f t="shared" si="0"/>
        <v>6041.6125000000002</v>
      </c>
      <c r="D86" s="13">
        <v>4833.29</v>
      </c>
      <c r="E86" s="13">
        <v>3500</v>
      </c>
      <c r="F86" s="34">
        <f t="shared" si="1"/>
        <v>4024.9999999999995</v>
      </c>
    </row>
    <row r="87" spans="1:6" ht="15.75" customHeight="1" x14ac:dyDescent="0.25">
      <c r="A87" s="13">
        <v>81</v>
      </c>
      <c r="B87" s="32" t="s">
        <v>46</v>
      </c>
      <c r="C87" s="33">
        <f t="shared" si="0"/>
        <v>6041.6125000000002</v>
      </c>
      <c r="D87" s="13">
        <v>4833.29</v>
      </c>
      <c r="E87" s="13">
        <v>3500</v>
      </c>
      <c r="F87" s="34">
        <f t="shared" si="1"/>
        <v>4024.9999999999995</v>
      </c>
    </row>
    <row r="88" spans="1:6" ht="15.75" customHeight="1" x14ac:dyDescent="0.25">
      <c r="A88" s="13">
        <v>82</v>
      </c>
      <c r="B88" s="32" t="s">
        <v>46</v>
      </c>
      <c r="C88" s="33">
        <f t="shared" si="0"/>
        <v>6041.6125000000002</v>
      </c>
      <c r="D88" s="13">
        <v>4833.29</v>
      </c>
      <c r="E88" s="13">
        <v>3500</v>
      </c>
      <c r="F88" s="34">
        <f t="shared" si="1"/>
        <v>4024.9999999999995</v>
      </c>
    </row>
    <row r="89" spans="1:6" ht="15.75" customHeight="1" x14ac:dyDescent="0.25">
      <c r="A89" s="13">
        <v>83</v>
      </c>
      <c r="B89" s="32" t="s">
        <v>46</v>
      </c>
      <c r="C89" s="33">
        <f t="shared" si="0"/>
        <v>6041.6125000000002</v>
      </c>
      <c r="D89" s="13">
        <v>4833.29</v>
      </c>
      <c r="E89" s="13">
        <v>3500</v>
      </c>
      <c r="F89" s="34">
        <f t="shared" si="1"/>
        <v>4024.9999999999995</v>
      </c>
    </row>
    <row r="90" spans="1:6" ht="15.75" customHeight="1" x14ac:dyDescent="0.25">
      <c r="A90" s="13">
        <v>84</v>
      </c>
      <c r="B90" s="32" t="s">
        <v>46</v>
      </c>
      <c r="C90" s="33">
        <f t="shared" si="0"/>
        <v>6041.6125000000002</v>
      </c>
      <c r="D90" s="13">
        <v>4833.29</v>
      </c>
      <c r="E90" s="13">
        <v>3500</v>
      </c>
      <c r="F90" s="34">
        <f t="shared" si="1"/>
        <v>4024.9999999999995</v>
      </c>
    </row>
    <row r="91" spans="1:6" ht="15.75" customHeight="1" x14ac:dyDescent="0.25">
      <c r="A91" s="13">
        <v>85</v>
      </c>
      <c r="B91" s="32" t="s">
        <v>46</v>
      </c>
      <c r="C91" s="33">
        <f t="shared" si="0"/>
        <v>6041.6125000000002</v>
      </c>
      <c r="D91" s="13">
        <v>4833.29</v>
      </c>
      <c r="E91" s="13">
        <v>3500</v>
      </c>
      <c r="F91" s="34">
        <f t="shared" si="1"/>
        <v>4024.9999999999995</v>
      </c>
    </row>
    <row r="92" spans="1:6" ht="15.75" customHeight="1" x14ac:dyDescent="0.25">
      <c r="A92" s="13">
        <v>86</v>
      </c>
      <c r="B92" s="32" t="s">
        <v>46</v>
      </c>
      <c r="C92" s="33">
        <f t="shared" si="0"/>
        <v>6041.6125000000002</v>
      </c>
      <c r="D92" s="13">
        <v>4833.29</v>
      </c>
      <c r="E92" s="13">
        <v>3500</v>
      </c>
      <c r="F92" s="34">
        <f t="shared" si="1"/>
        <v>4024.9999999999995</v>
      </c>
    </row>
    <row r="93" spans="1:6" ht="15.75" customHeight="1" x14ac:dyDescent="0.25">
      <c r="A93" s="13">
        <v>87</v>
      </c>
      <c r="B93" s="32" t="s">
        <v>46</v>
      </c>
      <c r="C93" s="33">
        <f t="shared" si="0"/>
        <v>6041.6125000000002</v>
      </c>
      <c r="D93" s="13">
        <v>4833.29</v>
      </c>
      <c r="E93" s="13">
        <v>3500</v>
      </c>
      <c r="F93" s="34">
        <f t="shared" si="1"/>
        <v>4024.9999999999995</v>
      </c>
    </row>
    <row r="94" spans="1:6" ht="15.75" customHeight="1" x14ac:dyDescent="0.25">
      <c r="A94" s="13">
        <v>88</v>
      </c>
      <c r="B94" s="32" t="s">
        <v>46</v>
      </c>
      <c r="C94" s="33">
        <f t="shared" si="0"/>
        <v>6041.6125000000002</v>
      </c>
      <c r="D94" s="13">
        <v>4833.29</v>
      </c>
      <c r="E94" s="13">
        <v>3500</v>
      </c>
      <c r="F94" s="34">
        <f t="shared" si="1"/>
        <v>4024.9999999999995</v>
      </c>
    </row>
    <row r="95" spans="1:6" ht="15.75" customHeight="1" x14ac:dyDescent="0.25">
      <c r="A95" s="13">
        <v>89</v>
      </c>
      <c r="B95" s="32" t="s">
        <v>46</v>
      </c>
      <c r="C95" s="33">
        <f t="shared" si="0"/>
        <v>6041.6125000000002</v>
      </c>
      <c r="D95" s="13">
        <v>4833.29</v>
      </c>
      <c r="E95" s="13">
        <v>3500</v>
      </c>
      <c r="F95" s="34">
        <f t="shared" si="1"/>
        <v>4024.9999999999995</v>
      </c>
    </row>
    <row r="96" spans="1:6" ht="15.75" customHeight="1" x14ac:dyDescent="0.25">
      <c r="A96" s="13">
        <v>90</v>
      </c>
      <c r="B96" s="32" t="s">
        <v>46</v>
      </c>
      <c r="C96" s="33">
        <f t="shared" si="0"/>
        <v>6041.6125000000002</v>
      </c>
      <c r="D96" s="13">
        <v>4833.29</v>
      </c>
      <c r="E96" s="13">
        <v>3500</v>
      </c>
      <c r="F96" s="34">
        <f t="shared" si="1"/>
        <v>4024.9999999999995</v>
      </c>
    </row>
    <row r="97" spans="1:6" ht="15.75" customHeight="1" x14ac:dyDescent="0.25">
      <c r="A97" s="13">
        <v>91</v>
      </c>
      <c r="B97" s="32" t="s">
        <v>46</v>
      </c>
      <c r="C97" s="33">
        <f t="shared" si="0"/>
        <v>6041.6125000000002</v>
      </c>
      <c r="D97" s="13">
        <v>4833.29</v>
      </c>
      <c r="E97" s="13">
        <v>3500</v>
      </c>
      <c r="F97" s="34">
        <f t="shared" si="1"/>
        <v>4024.9999999999995</v>
      </c>
    </row>
    <row r="98" spans="1:6" ht="15.75" customHeight="1" x14ac:dyDescent="0.25">
      <c r="A98" s="13">
        <v>92</v>
      </c>
      <c r="B98" s="32" t="s">
        <v>46</v>
      </c>
      <c r="C98" s="33">
        <f t="shared" si="0"/>
        <v>6041.6125000000002</v>
      </c>
      <c r="D98" s="13">
        <v>4833.29</v>
      </c>
      <c r="E98" s="13">
        <v>3500</v>
      </c>
      <c r="F98" s="34">
        <f t="shared" si="1"/>
        <v>4024.9999999999995</v>
      </c>
    </row>
    <row r="99" spans="1:6" ht="15.75" customHeight="1" x14ac:dyDescent="0.25">
      <c r="A99" s="13">
        <v>93</v>
      </c>
      <c r="B99" s="32" t="s">
        <v>46</v>
      </c>
      <c r="C99" s="33">
        <f t="shared" si="0"/>
        <v>6041.6125000000002</v>
      </c>
      <c r="D99" s="13">
        <v>4833.29</v>
      </c>
      <c r="E99" s="13">
        <v>3500</v>
      </c>
      <c r="F99" s="34">
        <f t="shared" si="1"/>
        <v>4024.9999999999995</v>
      </c>
    </row>
    <row r="100" spans="1:6" ht="15.75" customHeight="1" x14ac:dyDescent="0.25">
      <c r="A100" s="13">
        <v>94</v>
      </c>
      <c r="B100" s="32" t="s">
        <v>46</v>
      </c>
      <c r="C100" s="33">
        <f t="shared" si="0"/>
        <v>6041.6125000000002</v>
      </c>
      <c r="D100" s="13">
        <v>4833.29</v>
      </c>
      <c r="E100" s="13">
        <v>3500</v>
      </c>
      <c r="F100" s="34">
        <f t="shared" si="1"/>
        <v>4024.9999999999995</v>
      </c>
    </row>
    <row r="101" spans="1:6" ht="15.75" customHeight="1" x14ac:dyDescent="0.25">
      <c r="A101" s="13">
        <v>95</v>
      </c>
      <c r="B101" s="32" t="s">
        <v>46</v>
      </c>
      <c r="C101" s="33">
        <f t="shared" si="0"/>
        <v>6041.6125000000002</v>
      </c>
      <c r="D101" s="13">
        <v>4833.29</v>
      </c>
      <c r="E101" s="13">
        <v>3500</v>
      </c>
      <c r="F101" s="34">
        <f t="shared" si="1"/>
        <v>4024.9999999999995</v>
      </c>
    </row>
    <row r="102" spans="1:6" ht="15.75" customHeight="1" x14ac:dyDescent="0.25">
      <c r="A102" s="13">
        <v>96</v>
      </c>
      <c r="B102" s="32" t="s">
        <v>46</v>
      </c>
      <c r="C102" s="33">
        <f t="shared" si="0"/>
        <v>6041.6125000000002</v>
      </c>
      <c r="D102" s="13">
        <v>4833.29</v>
      </c>
      <c r="E102" s="13">
        <v>3500</v>
      </c>
      <c r="F102" s="34">
        <f t="shared" si="1"/>
        <v>4024.9999999999995</v>
      </c>
    </row>
    <row r="103" spans="1:6" ht="15.75" customHeight="1" x14ac:dyDescent="0.25">
      <c r="A103" s="13">
        <v>97</v>
      </c>
      <c r="B103" s="32" t="s">
        <v>46</v>
      </c>
      <c r="C103" s="33">
        <f t="shared" si="0"/>
        <v>6041.6125000000002</v>
      </c>
      <c r="D103" s="13">
        <v>4833.29</v>
      </c>
      <c r="E103" s="13">
        <v>3500</v>
      </c>
      <c r="F103" s="34">
        <f t="shared" si="1"/>
        <v>4024.9999999999995</v>
      </c>
    </row>
    <row r="104" spans="1:6" ht="15.75" customHeight="1" x14ac:dyDescent="0.25">
      <c r="A104" s="13">
        <v>98</v>
      </c>
      <c r="B104" s="32" t="s">
        <v>46</v>
      </c>
      <c r="C104" s="33">
        <f t="shared" si="0"/>
        <v>6041.6125000000002</v>
      </c>
      <c r="D104" s="13">
        <v>4833.29</v>
      </c>
      <c r="E104" s="13">
        <v>3500</v>
      </c>
      <c r="F104" s="34">
        <f t="shared" si="1"/>
        <v>4024.9999999999995</v>
      </c>
    </row>
    <row r="105" spans="1:6" ht="15.75" customHeight="1" x14ac:dyDescent="0.25">
      <c r="A105" s="13">
        <v>99</v>
      </c>
      <c r="B105" s="32" t="s">
        <v>46</v>
      </c>
      <c r="C105" s="33">
        <f t="shared" si="0"/>
        <v>6041.6125000000002</v>
      </c>
      <c r="D105" s="13">
        <v>4833.29</v>
      </c>
      <c r="E105" s="13">
        <v>3500</v>
      </c>
      <c r="F105" s="34">
        <f t="shared" si="1"/>
        <v>4024.9999999999995</v>
      </c>
    </row>
    <row r="106" spans="1:6" ht="15.75" customHeight="1" x14ac:dyDescent="0.2"/>
    <row r="107" spans="1:6" ht="15.75" customHeight="1" x14ac:dyDescent="0.25">
      <c r="B107" s="13" t="s">
        <v>47</v>
      </c>
      <c r="C107" s="13" t="s">
        <v>48</v>
      </c>
    </row>
    <row r="108" spans="1:6" s="43" customFormat="1" ht="15.75" customHeight="1" x14ac:dyDescent="0.25">
      <c r="B108" s="13">
        <v>2</v>
      </c>
      <c r="C108" s="13">
        <v>850</v>
      </c>
      <c r="D108" s="34">
        <f t="shared" ref="D108:D121" si="2">C108*1.15</f>
        <v>977.49999999999989</v>
      </c>
    </row>
    <row r="109" spans="1:6" ht="15.75" customHeight="1" x14ac:dyDescent="0.25">
      <c r="B109" s="13">
        <v>3</v>
      </c>
      <c r="C109" s="13">
        <v>900</v>
      </c>
      <c r="D109" s="34">
        <f t="shared" si="2"/>
        <v>1035</v>
      </c>
      <c r="F109" s="43"/>
    </row>
    <row r="110" spans="1:6" ht="15.75" customHeight="1" x14ac:dyDescent="0.25">
      <c r="B110" s="13">
        <v>4</v>
      </c>
      <c r="C110" s="13">
        <v>1000</v>
      </c>
      <c r="D110" s="34">
        <f t="shared" si="2"/>
        <v>1150</v>
      </c>
      <c r="F110" s="43"/>
    </row>
    <row r="111" spans="1:6" ht="15.75" customHeight="1" x14ac:dyDescent="0.25">
      <c r="B111" s="13">
        <v>5</v>
      </c>
      <c r="C111" s="13">
        <v>1100</v>
      </c>
      <c r="D111" s="34">
        <f t="shared" si="2"/>
        <v>1265</v>
      </c>
      <c r="F111" s="43"/>
    </row>
    <row r="112" spans="1:6" ht="15.75" customHeight="1" x14ac:dyDescent="0.25">
      <c r="B112" s="13">
        <v>6</v>
      </c>
      <c r="C112" s="13">
        <v>1200</v>
      </c>
      <c r="D112" s="34">
        <f t="shared" si="2"/>
        <v>1380</v>
      </c>
      <c r="F112" s="43"/>
    </row>
    <row r="113" spans="2:6" ht="15.75" customHeight="1" x14ac:dyDescent="0.25">
      <c r="B113" s="13">
        <v>7</v>
      </c>
      <c r="C113" s="13">
        <v>1275</v>
      </c>
      <c r="D113" s="34">
        <f t="shared" si="2"/>
        <v>1466.25</v>
      </c>
      <c r="F113" s="43"/>
    </row>
    <row r="114" spans="2:6" ht="15.75" customHeight="1" x14ac:dyDescent="0.25">
      <c r="B114" s="13">
        <v>8</v>
      </c>
      <c r="C114" s="13">
        <v>1350</v>
      </c>
      <c r="D114" s="34">
        <f t="shared" si="2"/>
        <v>1552.4999999999998</v>
      </c>
      <c r="F114" s="43"/>
    </row>
    <row r="115" spans="2:6" ht="15.75" customHeight="1" x14ac:dyDescent="0.25">
      <c r="B115" s="13">
        <v>9</v>
      </c>
      <c r="C115" s="13">
        <v>1425</v>
      </c>
      <c r="D115" s="34">
        <f t="shared" si="2"/>
        <v>1638.7499999999998</v>
      </c>
      <c r="F115" s="43"/>
    </row>
    <row r="116" spans="2:6" ht="15.75" customHeight="1" x14ac:dyDescent="0.25">
      <c r="B116" s="13">
        <v>10</v>
      </c>
      <c r="C116" s="13">
        <v>1500</v>
      </c>
      <c r="D116" s="34">
        <f t="shared" si="2"/>
        <v>1724.9999999999998</v>
      </c>
      <c r="F116" s="43"/>
    </row>
    <row r="117" spans="2:6" ht="15.75" customHeight="1" x14ac:dyDescent="0.25">
      <c r="B117" s="13">
        <v>11</v>
      </c>
      <c r="C117" s="13">
        <v>1600</v>
      </c>
      <c r="D117" s="34">
        <f t="shared" si="2"/>
        <v>1839.9999999999998</v>
      </c>
      <c r="F117" s="43"/>
    </row>
    <row r="118" spans="2:6" ht="15.75" customHeight="1" x14ac:dyDescent="0.25">
      <c r="B118" s="13">
        <v>12</v>
      </c>
      <c r="C118" s="13">
        <v>1760</v>
      </c>
      <c r="D118" s="34">
        <f t="shared" si="2"/>
        <v>2023.9999999999998</v>
      </c>
      <c r="F118" s="43"/>
    </row>
    <row r="119" spans="2:6" ht="15.75" customHeight="1" x14ac:dyDescent="0.25">
      <c r="B119" s="13">
        <v>13</v>
      </c>
      <c r="C119" s="13">
        <v>1850</v>
      </c>
      <c r="D119" s="34">
        <f t="shared" si="2"/>
        <v>2127.5</v>
      </c>
      <c r="F119" s="43"/>
    </row>
    <row r="120" spans="2:6" ht="15.75" customHeight="1" x14ac:dyDescent="0.25">
      <c r="B120" s="13">
        <v>14</v>
      </c>
      <c r="C120" s="13">
        <v>1910</v>
      </c>
      <c r="D120" s="34">
        <f t="shared" si="2"/>
        <v>2196.5</v>
      </c>
      <c r="F120" s="43"/>
    </row>
    <row r="121" spans="2:6" ht="15.75" customHeight="1" x14ac:dyDescent="0.25">
      <c r="B121" s="13">
        <v>15</v>
      </c>
      <c r="C121" s="13">
        <v>1960</v>
      </c>
      <c r="D121" s="34">
        <f t="shared" si="2"/>
        <v>2254</v>
      </c>
      <c r="F121" s="43"/>
    </row>
    <row r="122" spans="2:6" ht="15.75" customHeight="1" x14ac:dyDescent="0.25">
      <c r="B122" s="13">
        <v>16</v>
      </c>
      <c r="C122" s="13">
        <v>2000</v>
      </c>
      <c r="D122" s="34">
        <f t="shared" ref="D122:D356" si="3">C122*1.15</f>
        <v>2300</v>
      </c>
    </row>
    <row r="123" spans="2:6" ht="15.75" customHeight="1" x14ac:dyDescent="0.25">
      <c r="B123" s="13">
        <v>17</v>
      </c>
      <c r="C123" s="13">
        <f>C122+150</f>
        <v>2150</v>
      </c>
      <c r="D123" s="34">
        <f t="shared" si="3"/>
        <v>2472.5</v>
      </c>
    </row>
    <row r="124" spans="2:6" ht="15.75" customHeight="1" x14ac:dyDescent="0.25">
      <c r="B124" s="13">
        <v>18</v>
      </c>
      <c r="C124" s="13">
        <f>C123+70</f>
        <v>2220</v>
      </c>
      <c r="D124" s="34">
        <f t="shared" si="3"/>
        <v>2553</v>
      </c>
    </row>
    <row r="125" spans="2:6" ht="15.75" customHeight="1" x14ac:dyDescent="0.25">
      <c r="B125" s="13">
        <v>19</v>
      </c>
      <c r="C125" s="13">
        <f t="shared" ref="C125:C188" si="4">C124+70</f>
        <v>2290</v>
      </c>
      <c r="D125" s="34">
        <f t="shared" si="3"/>
        <v>2633.5</v>
      </c>
    </row>
    <row r="126" spans="2:6" ht="15.75" customHeight="1" x14ac:dyDescent="0.25">
      <c r="B126" s="13">
        <v>20</v>
      </c>
      <c r="C126" s="13">
        <f t="shared" si="4"/>
        <v>2360</v>
      </c>
      <c r="D126" s="34">
        <f t="shared" si="3"/>
        <v>2714</v>
      </c>
    </row>
    <row r="127" spans="2:6" ht="15.75" customHeight="1" x14ac:dyDescent="0.25">
      <c r="B127" s="13">
        <v>21</v>
      </c>
      <c r="C127" s="13">
        <f t="shared" si="4"/>
        <v>2430</v>
      </c>
      <c r="D127" s="34">
        <f t="shared" si="3"/>
        <v>2794.5</v>
      </c>
    </row>
    <row r="128" spans="2:6" ht="15.75" customHeight="1" x14ac:dyDescent="0.25">
      <c r="B128" s="13">
        <v>22</v>
      </c>
      <c r="C128" s="13">
        <f t="shared" si="4"/>
        <v>2500</v>
      </c>
      <c r="D128" s="34">
        <f t="shared" si="3"/>
        <v>2875</v>
      </c>
    </row>
    <row r="129" spans="2:4" ht="15.75" customHeight="1" x14ac:dyDescent="0.25">
      <c r="B129" s="13">
        <v>23</v>
      </c>
      <c r="C129" s="13">
        <f t="shared" si="4"/>
        <v>2570</v>
      </c>
      <c r="D129" s="34">
        <f t="shared" si="3"/>
        <v>2955.4999999999995</v>
      </c>
    </row>
    <row r="130" spans="2:4" ht="15.75" customHeight="1" x14ac:dyDescent="0.25">
      <c r="B130" s="13">
        <v>24</v>
      </c>
      <c r="C130" s="13">
        <f t="shared" si="4"/>
        <v>2640</v>
      </c>
      <c r="D130" s="34">
        <f t="shared" si="3"/>
        <v>3035.9999999999995</v>
      </c>
    </row>
    <row r="131" spans="2:4" ht="15.75" customHeight="1" x14ac:dyDescent="0.25">
      <c r="B131" s="13">
        <v>25</v>
      </c>
      <c r="C131" s="13">
        <f t="shared" si="4"/>
        <v>2710</v>
      </c>
      <c r="D131" s="34">
        <f t="shared" si="3"/>
        <v>3116.4999999999995</v>
      </c>
    </row>
    <row r="132" spans="2:4" ht="15.75" customHeight="1" x14ac:dyDescent="0.25">
      <c r="B132" s="13">
        <v>26</v>
      </c>
      <c r="C132" s="13">
        <f t="shared" si="4"/>
        <v>2780</v>
      </c>
      <c r="D132" s="34">
        <f t="shared" si="3"/>
        <v>3196.9999999999995</v>
      </c>
    </row>
    <row r="133" spans="2:4" ht="15.75" customHeight="1" x14ac:dyDescent="0.25">
      <c r="B133" s="13">
        <v>27</v>
      </c>
      <c r="C133" s="13">
        <f t="shared" si="4"/>
        <v>2850</v>
      </c>
      <c r="D133" s="34">
        <f t="shared" si="3"/>
        <v>3277.4999999999995</v>
      </c>
    </row>
    <row r="134" spans="2:4" ht="15.75" customHeight="1" x14ac:dyDescent="0.25">
      <c r="B134" s="13">
        <v>28</v>
      </c>
      <c r="C134" s="13">
        <f t="shared" si="4"/>
        <v>2920</v>
      </c>
      <c r="D134" s="34">
        <f t="shared" si="3"/>
        <v>3357.9999999999995</v>
      </c>
    </row>
    <row r="135" spans="2:4" ht="15.75" customHeight="1" x14ac:dyDescent="0.25">
      <c r="B135" s="13">
        <v>29</v>
      </c>
      <c r="C135" s="13">
        <f t="shared" si="4"/>
        <v>2990</v>
      </c>
      <c r="D135" s="34">
        <f t="shared" si="3"/>
        <v>3438.4999999999995</v>
      </c>
    </row>
    <row r="136" spans="2:4" ht="15.75" customHeight="1" x14ac:dyDescent="0.25">
      <c r="B136" s="13">
        <v>30</v>
      </c>
      <c r="C136" s="13">
        <f t="shared" si="4"/>
        <v>3060</v>
      </c>
      <c r="D136" s="34">
        <f t="shared" si="3"/>
        <v>3518.9999999999995</v>
      </c>
    </row>
    <row r="137" spans="2:4" ht="15.75" customHeight="1" x14ac:dyDescent="0.25">
      <c r="B137" s="13">
        <v>31</v>
      </c>
      <c r="C137" s="13">
        <f t="shared" si="4"/>
        <v>3130</v>
      </c>
      <c r="D137" s="34">
        <f t="shared" si="3"/>
        <v>3599.4999999999995</v>
      </c>
    </row>
    <row r="138" spans="2:4" ht="15.75" customHeight="1" x14ac:dyDescent="0.25">
      <c r="B138" s="13">
        <v>32</v>
      </c>
      <c r="C138" s="13">
        <f t="shared" si="4"/>
        <v>3200</v>
      </c>
      <c r="D138" s="34">
        <f t="shared" si="3"/>
        <v>3679.9999999999995</v>
      </c>
    </row>
    <row r="139" spans="2:4" ht="15.75" customHeight="1" x14ac:dyDescent="0.25">
      <c r="B139" s="13">
        <v>33</v>
      </c>
      <c r="C139" s="13">
        <f t="shared" si="4"/>
        <v>3270</v>
      </c>
      <c r="D139" s="34">
        <f t="shared" si="3"/>
        <v>3760.4999999999995</v>
      </c>
    </row>
    <row r="140" spans="2:4" ht="15.75" customHeight="1" x14ac:dyDescent="0.25">
      <c r="B140" s="13">
        <v>34</v>
      </c>
      <c r="C140" s="13">
        <f t="shared" si="4"/>
        <v>3340</v>
      </c>
      <c r="D140" s="34">
        <f t="shared" si="3"/>
        <v>3840.9999999999995</v>
      </c>
    </row>
    <row r="141" spans="2:4" ht="15.75" customHeight="1" x14ac:dyDescent="0.25">
      <c r="B141" s="13">
        <v>35</v>
      </c>
      <c r="C141" s="13">
        <f t="shared" si="4"/>
        <v>3410</v>
      </c>
      <c r="D141" s="34">
        <f t="shared" si="3"/>
        <v>3921.4999999999995</v>
      </c>
    </row>
    <row r="142" spans="2:4" ht="15.75" customHeight="1" x14ac:dyDescent="0.25">
      <c r="B142" s="13">
        <v>36</v>
      </c>
      <c r="C142" s="13">
        <f t="shared" si="4"/>
        <v>3480</v>
      </c>
      <c r="D142" s="34">
        <f t="shared" si="3"/>
        <v>4001.9999999999995</v>
      </c>
    </row>
    <row r="143" spans="2:4" ht="15.75" customHeight="1" x14ac:dyDescent="0.25">
      <c r="B143" s="13">
        <v>37</v>
      </c>
      <c r="C143" s="13">
        <f t="shared" si="4"/>
        <v>3550</v>
      </c>
      <c r="D143" s="34">
        <f t="shared" si="3"/>
        <v>4082.4999999999995</v>
      </c>
    </row>
    <row r="144" spans="2:4" ht="15.75" customHeight="1" x14ac:dyDescent="0.25">
      <c r="B144" s="13">
        <v>38</v>
      </c>
      <c r="C144" s="13">
        <f t="shared" si="4"/>
        <v>3620</v>
      </c>
      <c r="D144" s="34">
        <f t="shared" si="3"/>
        <v>4163</v>
      </c>
    </row>
    <row r="145" spans="2:4" ht="15.75" customHeight="1" x14ac:dyDescent="0.25">
      <c r="B145" s="13">
        <v>39</v>
      </c>
      <c r="C145" s="13">
        <f t="shared" si="4"/>
        <v>3690</v>
      </c>
      <c r="D145" s="34">
        <f t="shared" si="3"/>
        <v>4243.5</v>
      </c>
    </row>
    <row r="146" spans="2:4" ht="15.75" customHeight="1" x14ac:dyDescent="0.25">
      <c r="B146" s="13">
        <v>40</v>
      </c>
      <c r="C146" s="13">
        <f t="shared" si="4"/>
        <v>3760</v>
      </c>
      <c r="D146" s="34">
        <f t="shared" si="3"/>
        <v>4324</v>
      </c>
    </row>
    <row r="147" spans="2:4" ht="15.75" customHeight="1" x14ac:dyDescent="0.25">
      <c r="B147" s="13">
        <v>41</v>
      </c>
      <c r="C147" s="13">
        <f t="shared" si="4"/>
        <v>3830</v>
      </c>
      <c r="D147" s="34">
        <f t="shared" si="3"/>
        <v>4404.5</v>
      </c>
    </row>
    <row r="148" spans="2:4" ht="15.75" customHeight="1" x14ac:dyDescent="0.25">
      <c r="B148" s="13">
        <v>42</v>
      </c>
      <c r="C148" s="13">
        <f t="shared" si="4"/>
        <v>3900</v>
      </c>
      <c r="D148" s="34">
        <f t="shared" si="3"/>
        <v>4485</v>
      </c>
    </row>
    <row r="149" spans="2:4" ht="15.75" customHeight="1" x14ac:dyDescent="0.25">
      <c r="B149" s="13">
        <v>43</v>
      </c>
      <c r="C149" s="13">
        <f t="shared" si="4"/>
        <v>3970</v>
      </c>
      <c r="D149" s="34">
        <f t="shared" si="3"/>
        <v>4565.5</v>
      </c>
    </row>
    <row r="150" spans="2:4" ht="15.75" customHeight="1" x14ac:dyDescent="0.25">
      <c r="B150" s="13">
        <v>44</v>
      </c>
      <c r="C150" s="13">
        <f t="shared" si="4"/>
        <v>4040</v>
      </c>
      <c r="D150" s="34">
        <f t="shared" si="3"/>
        <v>4646</v>
      </c>
    </row>
    <row r="151" spans="2:4" ht="15.75" customHeight="1" x14ac:dyDescent="0.25">
      <c r="B151" s="13">
        <v>45</v>
      </c>
      <c r="C151" s="13">
        <f t="shared" si="4"/>
        <v>4110</v>
      </c>
      <c r="D151" s="34">
        <f t="shared" si="3"/>
        <v>4726.5</v>
      </c>
    </row>
    <row r="152" spans="2:4" ht="15.75" customHeight="1" x14ac:dyDescent="0.25">
      <c r="B152" s="13">
        <v>46</v>
      </c>
      <c r="C152" s="13">
        <f t="shared" si="4"/>
        <v>4180</v>
      </c>
      <c r="D152" s="34">
        <f t="shared" si="3"/>
        <v>4807</v>
      </c>
    </row>
    <row r="153" spans="2:4" ht="15.75" customHeight="1" x14ac:dyDescent="0.25">
      <c r="B153" s="13">
        <v>47</v>
      </c>
      <c r="C153" s="13">
        <f t="shared" si="4"/>
        <v>4250</v>
      </c>
      <c r="D153" s="34">
        <f t="shared" si="3"/>
        <v>4887.5</v>
      </c>
    </row>
    <row r="154" spans="2:4" ht="15.75" customHeight="1" x14ac:dyDescent="0.25">
      <c r="B154" s="13">
        <v>48</v>
      </c>
      <c r="C154" s="13">
        <f t="shared" si="4"/>
        <v>4320</v>
      </c>
      <c r="D154" s="34">
        <f t="shared" si="3"/>
        <v>4968</v>
      </c>
    </row>
    <row r="155" spans="2:4" ht="15.75" customHeight="1" x14ac:dyDescent="0.25">
      <c r="B155" s="13">
        <v>49</v>
      </c>
      <c r="C155" s="13">
        <f t="shared" si="4"/>
        <v>4390</v>
      </c>
      <c r="D155" s="34">
        <f t="shared" si="3"/>
        <v>5048.5</v>
      </c>
    </row>
    <row r="156" spans="2:4" ht="15.75" customHeight="1" x14ac:dyDescent="0.25">
      <c r="B156" s="13">
        <v>50</v>
      </c>
      <c r="C156" s="13">
        <f t="shared" si="4"/>
        <v>4460</v>
      </c>
      <c r="D156" s="34">
        <f t="shared" si="3"/>
        <v>5129</v>
      </c>
    </row>
    <row r="157" spans="2:4" ht="15.75" customHeight="1" x14ac:dyDescent="0.25">
      <c r="B157" s="13">
        <v>51</v>
      </c>
      <c r="C157" s="13">
        <f t="shared" si="4"/>
        <v>4530</v>
      </c>
      <c r="D157" s="34">
        <f t="shared" si="3"/>
        <v>5209.5</v>
      </c>
    </row>
    <row r="158" spans="2:4" ht="15.75" customHeight="1" x14ac:dyDescent="0.25">
      <c r="B158" s="13">
        <v>52</v>
      </c>
      <c r="C158" s="13">
        <f t="shared" si="4"/>
        <v>4600</v>
      </c>
      <c r="D158" s="34">
        <f t="shared" si="3"/>
        <v>5290</v>
      </c>
    </row>
    <row r="159" spans="2:4" ht="15.75" customHeight="1" x14ac:dyDescent="0.25">
      <c r="B159" s="13">
        <v>53</v>
      </c>
      <c r="C159" s="13">
        <f t="shared" si="4"/>
        <v>4670</v>
      </c>
      <c r="D159" s="34">
        <f t="shared" si="3"/>
        <v>5370.5</v>
      </c>
    </row>
    <row r="160" spans="2:4" ht="15.75" customHeight="1" x14ac:dyDescent="0.25">
      <c r="B160" s="13">
        <v>54</v>
      </c>
      <c r="C160" s="13">
        <f t="shared" si="4"/>
        <v>4740</v>
      </c>
      <c r="D160" s="34">
        <f t="shared" si="3"/>
        <v>5451</v>
      </c>
    </row>
    <row r="161" spans="2:4" ht="15.75" customHeight="1" x14ac:dyDescent="0.25">
      <c r="B161" s="13">
        <v>55</v>
      </c>
      <c r="C161" s="13">
        <f t="shared" si="4"/>
        <v>4810</v>
      </c>
      <c r="D161" s="34">
        <f t="shared" si="3"/>
        <v>5531.5</v>
      </c>
    </row>
    <row r="162" spans="2:4" ht="15.75" customHeight="1" x14ac:dyDescent="0.25">
      <c r="B162" s="13">
        <v>56</v>
      </c>
      <c r="C162" s="13">
        <f t="shared" si="4"/>
        <v>4880</v>
      </c>
      <c r="D162" s="34">
        <f t="shared" si="3"/>
        <v>5612</v>
      </c>
    </row>
    <row r="163" spans="2:4" ht="15.75" customHeight="1" x14ac:dyDescent="0.25">
      <c r="B163" s="13">
        <v>57</v>
      </c>
      <c r="C163" s="13">
        <f t="shared" si="4"/>
        <v>4950</v>
      </c>
      <c r="D163" s="34">
        <f t="shared" si="3"/>
        <v>5692.5</v>
      </c>
    </row>
    <row r="164" spans="2:4" ht="15.75" customHeight="1" x14ac:dyDescent="0.25">
      <c r="B164" s="13">
        <v>58</v>
      </c>
      <c r="C164" s="13">
        <f t="shared" si="4"/>
        <v>5020</v>
      </c>
      <c r="D164" s="34">
        <f t="shared" si="3"/>
        <v>5773</v>
      </c>
    </row>
    <row r="165" spans="2:4" ht="15.75" customHeight="1" x14ac:dyDescent="0.25">
      <c r="B165" s="13">
        <v>59</v>
      </c>
      <c r="C165" s="13">
        <f t="shared" si="4"/>
        <v>5090</v>
      </c>
      <c r="D165" s="34">
        <f t="shared" si="3"/>
        <v>5853.5</v>
      </c>
    </row>
    <row r="166" spans="2:4" ht="15.75" customHeight="1" x14ac:dyDescent="0.25">
      <c r="B166" s="13">
        <v>60</v>
      </c>
      <c r="C166" s="13">
        <f t="shared" si="4"/>
        <v>5160</v>
      </c>
      <c r="D166" s="34">
        <f t="shared" si="3"/>
        <v>5933.9999999999991</v>
      </c>
    </row>
    <row r="167" spans="2:4" ht="15.75" customHeight="1" x14ac:dyDescent="0.25">
      <c r="B167" s="13">
        <v>61</v>
      </c>
      <c r="C167" s="13">
        <f t="shared" si="4"/>
        <v>5230</v>
      </c>
      <c r="D167" s="34">
        <f t="shared" si="3"/>
        <v>6014.4999999999991</v>
      </c>
    </row>
    <row r="168" spans="2:4" ht="15.75" customHeight="1" x14ac:dyDescent="0.25">
      <c r="B168" s="13">
        <v>62</v>
      </c>
      <c r="C168" s="13">
        <f t="shared" si="4"/>
        <v>5300</v>
      </c>
      <c r="D168" s="34">
        <f t="shared" si="3"/>
        <v>6094.9999999999991</v>
      </c>
    </row>
    <row r="169" spans="2:4" ht="15.75" customHeight="1" x14ac:dyDescent="0.25">
      <c r="B169" s="13">
        <v>63</v>
      </c>
      <c r="C169" s="13">
        <f t="shared" si="4"/>
        <v>5370</v>
      </c>
      <c r="D169" s="34">
        <f t="shared" si="3"/>
        <v>6175.4999999999991</v>
      </c>
    </row>
    <row r="170" spans="2:4" ht="15.75" customHeight="1" x14ac:dyDescent="0.25">
      <c r="B170" s="13">
        <v>64</v>
      </c>
      <c r="C170" s="13">
        <f t="shared" si="4"/>
        <v>5440</v>
      </c>
      <c r="D170" s="34">
        <f t="shared" si="3"/>
        <v>6255.9999999999991</v>
      </c>
    </row>
    <row r="171" spans="2:4" ht="15.75" customHeight="1" x14ac:dyDescent="0.25">
      <c r="B171" s="13">
        <v>65</v>
      </c>
      <c r="C171" s="13">
        <f t="shared" si="4"/>
        <v>5510</v>
      </c>
      <c r="D171" s="34">
        <f t="shared" si="3"/>
        <v>6336.4999999999991</v>
      </c>
    </row>
    <row r="172" spans="2:4" ht="15.75" customHeight="1" x14ac:dyDescent="0.25">
      <c r="B172" s="13">
        <v>66</v>
      </c>
      <c r="C172" s="13">
        <f t="shared" si="4"/>
        <v>5580</v>
      </c>
      <c r="D172" s="34">
        <f t="shared" si="3"/>
        <v>6416.9999999999991</v>
      </c>
    </row>
    <row r="173" spans="2:4" ht="15.75" customHeight="1" x14ac:dyDescent="0.25">
      <c r="B173" s="13">
        <v>67</v>
      </c>
      <c r="C173" s="13">
        <f t="shared" si="4"/>
        <v>5650</v>
      </c>
      <c r="D173" s="34">
        <f t="shared" si="3"/>
        <v>6497.4999999999991</v>
      </c>
    </row>
    <row r="174" spans="2:4" ht="15.75" customHeight="1" x14ac:dyDescent="0.25">
      <c r="B174" s="13">
        <v>68</v>
      </c>
      <c r="C174" s="13">
        <f t="shared" si="4"/>
        <v>5720</v>
      </c>
      <c r="D174" s="34">
        <f t="shared" si="3"/>
        <v>6577.9999999999991</v>
      </c>
    </row>
    <row r="175" spans="2:4" ht="15.75" customHeight="1" x14ac:dyDescent="0.25">
      <c r="B175" s="13">
        <v>69</v>
      </c>
      <c r="C175" s="13">
        <f t="shared" si="4"/>
        <v>5790</v>
      </c>
      <c r="D175" s="34">
        <f t="shared" si="3"/>
        <v>6658.4999999999991</v>
      </c>
    </row>
    <row r="176" spans="2:4" ht="15.75" customHeight="1" x14ac:dyDescent="0.25">
      <c r="B176" s="13">
        <v>70</v>
      </c>
      <c r="C176" s="13">
        <f t="shared" si="4"/>
        <v>5860</v>
      </c>
      <c r="D176" s="34">
        <f t="shared" si="3"/>
        <v>6738.9999999999991</v>
      </c>
    </row>
    <row r="177" spans="2:4" ht="15.75" customHeight="1" x14ac:dyDescent="0.25">
      <c r="B177" s="13">
        <v>71</v>
      </c>
      <c r="C177" s="13">
        <f t="shared" si="4"/>
        <v>5930</v>
      </c>
      <c r="D177" s="34">
        <f t="shared" si="3"/>
        <v>6819.4999999999991</v>
      </c>
    </row>
    <row r="178" spans="2:4" ht="15.75" customHeight="1" x14ac:dyDescent="0.25">
      <c r="B178" s="13">
        <v>72</v>
      </c>
      <c r="C178" s="13">
        <f t="shared" si="4"/>
        <v>6000</v>
      </c>
      <c r="D178" s="34">
        <f t="shared" si="3"/>
        <v>6899.9999999999991</v>
      </c>
    </row>
    <row r="179" spans="2:4" ht="15.75" customHeight="1" x14ac:dyDescent="0.25">
      <c r="B179" s="13">
        <v>73</v>
      </c>
      <c r="C179" s="13">
        <f t="shared" si="4"/>
        <v>6070</v>
      </c>
      <c r="D179" s="34">
        <f t="shared" si="3"/>
        <v>6980.4999999999991</v>
      </c>
    </row>
    <row r="180" spans="2:4" ht="15.75" customHeight="1" x14ac:dyDescent="0.25">
      <c r="B180" s="13">
        <v>74</v>
      </c>
      <c r="C180" s="13">
        <f t="shared" si="4"/>
        <v>6140</v>
      </c>
      <c r="D180" s="34">
        <f t="shared" si="3"/>
        <v>7060.9999999999991</v>
      </c>
    </row>
    <row r="181" spans="2:4" ht="15.75" customHeight="1" x14ac:dyDescent="0.25">
      <c r="B181" s="13">
        <v>75</v>
      </c>
      <c r="C181" s="13">
        <f t="shared" si="4"/>
        <v>6210</v>
      </c>
      <c r="D181" s="34">
        <f t="shared" si="3"/>
        <v>7141.4999999999991</v>
      </c>
    </row>
    <row r="182" spans="2:4" ht="15.75" customHeight="1" x14ac:dyDescent="0.25">
      <c r="B182" s="13">
        <v>76</v>
      </c>
      <c r="C182" s="13">
        <f t="shared" si="4"/>
        <v>6280</v>
      </c>
      <c r="D182" s="34">
        <f t="shared" si="3"/>
        <v>7221.9999999999991</v>
      </c>
    </row>
    <row r="183" spans="2:4" ht="15.75" customHeight="1" x14ac:dyDescent="0.25">
      <c r="B183" s="13">
        <v>77</v>
      </c>
      <c r="C183" s="13">
        <f t="shared" si="4"/>
        <v>6350</v>
      </c>
      <c r="D183" s="34">
        <f t="shared" si="3"/>
        <v>7302.4999999999991</v>
      </c>
    </row>
    <row r="184" spans="2:4" ht="15.75" customHeight="1" x14ac:dyDescent="0.25">
      <c r="B184" s="13">
        <v>78</v>
      </c>
      <c r="C184" s="13">
        <f t="shared" si="4"/>
        <v>6420</v>
      </c>
      <c r="D184" s="34">
        <f t="shared" si="3"/>
        <v>7382.9999999999991</v>
      </c>
    </row>
    <row r="185" spans="2:4" ht="15.75" customHeight="1" x14ac:dyDescent="0.25">
      <c r="B185" s="13">
        <v>79</v>
      </c>
      <c r="C185" s="13">
        <f t="shared" si="4"/>
        <v>6490</v>
      </c>
      <c r="D185" s="34">
        <f t="shared" si="3"/>
        <v>7463.4999999999991</v>
      </c>
    </row>
    <row r="186" spans="2:4" ht="15.75" customHeight="1" x14ac:dyDescent="0.25">
      <c r="B186" s="13">
        <v>80</v>
      </c>
      <c r="C186" s="13">
        <f t="shared" si="4"/>
        <v>6560</v>
      </c>
      <c r="D186" s="34">
        <f t="shared" si="3"/>
        <v>7543.9999999999991</v>
      </c>
    </row>
    <row r="187" spans="2:4" ht="15.75" customHeight="1" x14ac:dyDescent="0.25">
      <c r="B187" s="13">
        <v>81</v>
      </c>
      <c r="C187" s="13">
        <f t="shared" si="4"/>
        <v>6630</v>
      </c>
      <c r="D187" s="34">
        <f t="shared" si="3"/>
        <v>7624.4999999999991</v>
      </c>
    </row>
    <row r="188" spans="2:4" ht="15.75" customHeight="1" x14ac:dyDescent="0.25">
      <c r="B188" s="13">
        <v>82</v>
      </c>
      <c r="C188" s="13">
        <f t="shared" si="4"/>
        <v>6700</v>
      </c>
      <c r="D188" s="34">
        <f t="shared" si="3"/>
        <v>7704.9999999999991</v>
      </c>
    </row>
    <row r="189" spans="2:4" ht="15.75" customHeight="1" x14ac:dyDescent="0.25">
      <c r="B189" s="13">
        <v>83</v>
      </c>
      <c r="C189" s="13">
        <f t="shared" ref="C189:C252" si="5">C188+70</f>
        <v>6770</v>
      </c>
      <c r="D189" s="34">
        <f t="shared" si="3"/>
        <v>7785.4999999999991</v>
      </c>
    </row>
    <row r="190" spans="2:4" ht="15.75" customHeight="1" x14ac:dyDescent="0.25">
      <c r="B190" s="13">
        <v>84</v>
      </c>
      <c r="C190" s="13">
        <f t="shared" si="5"/>
        <v>6840</v>
      </c>
      <c r="D190" s="34">
        <f t="shared" si="3"/>
        <v>7865.9999999999991</v>
      </c>
    </row>
    <row r="191" spans="2:4" ht="15.75" customHeight="1" x14ac:dyDescent="0.25">
      <c r="B191" s="13">
        <v>85</v>
      </c>
      <c r="C191" s="13">
        <f t="shared" si="5"/>
        <v>6910</v>
      </c>
      <c r="D191" s="34">
        <f t="shared" si="3"/>
        <v>7946.4999999999991</v>
      </c>
    </row>
    <row r="192" spans="2:4" ht="15.75" customHeight="1" x14ac:dyDescent="0.25">
      <c r="B192" s="13">
        <v>86</v>
      </c>
      <c r="C192" s="13">
        <f t="shared" si="5"/>
        <v>6980</v>
      </c>
      <c r="D192" s="34">
        <f t="shared" si="3"/>
        <v>8026.9999999999991</v>
      </c>
    </row>
    <row r="193" spans="2:4" ht="15.75" customHeight="1" x14ac:dyDescent="0.25">
      <c r="B193" s="13">
        <v>87</v>
      </c>
      <c r="C193" s="13">
        <f t="shared" si="5"/>
        <v>7050</v>
      </c>
      <c r="D193" s="34">
        <f t="shared" si="3"/>
        <v>8107.4999999999991</v>
      </c>
    </row>
    <row r="194" spans="2:4" ht="15.75" customHeight="1" x14ac:dyDescent="0.25">
      <c r="B194" s="13">
        <v>88</v>
      </c>
      <c r="C194" s="13">
        <f t="shared" si="5"/>
        <v>7120</v>
      </c>
      <c r="D194" s="34">
        <f t="shared" si="3"/>
        <v>8187.9999999999991</v>
      </c>
    </row>
    <row r="195" spans="2:4" ht="15.75" customHeight="1" x14ac:dyDescent="0.25">
      <c r="B195" s="13">
        <v>89</v>
      </c>
      <c r="C195" s="13">
        <f t="shared" si="5"/>
        <v>7190</v>
      </c>
      <c r="D195" s="34">
        <f t="shared" si="3"/>
        <v>8268.5</v>
      </c>
    </row>
    <row r="196" spans="2:4" ht="15.75" customHeight="1" x14ac:dyDescent="0.25">
      <c r="B196" s="13">
        <v>90</v>
      </c>
      <c r="C196" s="13">
        <f t="shared" si="5"/>
        <v>7260</v>
      </c>
      <c r="D196" s="34">
        <f t="shared" si="3"/>
        <v>8349</v>
      </c>
    </row>
    <row r="197" spans="2:4" ht="15.75" customHeight="1" x14ac:dyDescent="0.25">
      <c r="B197" s="13">
        <v>91</v>
      </c>
      <c r="C197" s="13">
        <f t="shared" si="5"/>
        <v>7330</v>
      </c>
      <c r="D197" s="34">
        <f t="shared" si="3"/>
        <v>8429.5</v>
      </c>
    </row>
    <row r="198" spans="2:4" ht="15.75" customHeight="1" x14ac:dyDescent="0.25">
      <c r="B198" s="13">
        <v>92</v>
      </c>
      <c r="C198" s="13">
        <f t="shared" si="5"/>
        <v>7400</v>
      </c>
      <c r="D198" s="34">
        <f t="shared" si="3"/>
        <v>8510</v>
      </c>
    </row>
    <row r="199" spans="2:4" ht="15.75" customHeight="1" x14ac:dyDescent="0.25">
      <c r="B199" s="13">
        <v>93</v>
      </c>
      <c r="C199" s="13">
        <f t="shared" si="5"/>
        <v>7470</v>
      </c>
      <c r="D199" s="34">
        <f t="shared" si="3"/>
        <v>8590.5</v>
      </c>
    </row>
    <row r="200" spans="2:4" ht="15.75" customHeight="1" x14ac:dyDescent="0.25">
      <c r="B200" s="13">
        <v>94</v>
      </c>
      <c r="C200" s="13">
        <f t="shared" si="5"/>
        <v>7540</v>
      </c>
      <c r="D200" s="34">
        <f t="shared" si="3"/>
        <v>8671</v>
      </c>
    </row>
    <row r="201" spans="2:4" ht="15.75" customHeight="1" x14ac:dyDescent="0.25">
      <c r="B201" s="13">
        <v>95</v>
      </c>
      <c r="C201" s="13">
        <f t="shared" si="5"/>
        <v>7610</v>
      </c>
      <c r="D201" s="34">
        <f t="shared" si="3"/>
        <v>8751.5</v>
      </c>
    </row>
    <row r="202" spans="2:4" ht="15.75" customHeight="1" x14ac:dyDescent="0.25">
      <c r="B202" s="13">
        <v>96</v>
      </c>
      <c r="C202" s="13">
        <f t="shared" si="5"/>
        <v>7680</v>
      </c>
      <c r="D202" s="34">
        <f t="shared" si="3"/>
        <v>8832</v>
      </c>
    </row>
    <row r="203" spans="2:4" ht="15.75" customHeight="1" x14ac:dyDescent="0.25">
      <c r="B203" s="13">
        <v>97</v>
      </c>
      <c r="C203" s="13">
        <f t="shared" si="5"/>
        <v>7750</v>
      </c>
      <c r="D203" s="34">
        <f t="shared" si="3"/>
        <v>8912.5</v>
      </c>
    </row>
    <row r="204" spans="2:4" ht="15.75" customHeight="1" x14ac:dyDescent="0.25">
      <c r="B204" s="13">
        <v>98</v>
      </c>
      <c r="C204" s="13">
        <f t="shared" si="5"/>
        <v>7820</v>
      </c>
      <c r="D204" s="34">
        <f t="shared" si="3"/>
        <v>8993</v>
      </c>
    </row>
    <row r="205" spans="2:4" ht="15.75" customHeight="1" x14ac:dyDescent="0.25">
      <c r="B205" s="13">
        <v>99</v>
      </c>
      <c r="C205" s="13">
        <f t="shared" si="5"/>
        <v>7890</v>
      </c>
      <c r="D205" s="34">
        <f t="shared" si="3"/>
        <v>9073.5</v>
      </c>
    </row>
    <row r="206" spans="2:4" ht="15.75" customHeight="1" x14ac:dyDescent="0.25">
      <c r="B206" s="13">
        <v>100</v>
      </c>
      <c r="C206" s="13">
        <f t="shared" si="5"/>
        <v>7960</v>
      </c>
      <c r="D206" s="34">
        <f t="shared" si="3"/>
        <v>9154</v>
      </c>
    </row>
    <row r="207" spans="2:4" ht="15.75" customHeight="1" x14ac:dyDescent="0.25">
      <c r="B207" s="13">
        <v>101</v>
      </c>
      <c r="C207" s="13">
        <f t="shared" si="5"/>
        <v>8030</v>
      </c>
      <c r="D207" s="34">
        <f t="shared" si="3"/>
        <v>9234.5</v>
      </c>
    </row>
    <row r="208" spans="2:4" ht="15.75" customHeight="1" x14ac:dyDescent="0.25">
      <c r="B208" s="13">
        <v>102</v>
      </c>
      <c r="C208" s="13">
        <f t="shared" si="5"/>
        <v>8100</v>
      </c>
      <c r="D208" s="34">
        <f t="shared" si="3"/>
        <v>9315</v>
      </c>
    </row>
    <row r="209" spans="2:4" ht="15.75" customHeight="1" x14ac:dyDescent="0.25">
      <c r="B209" s="13">
        <v>103</v>
      </c>
      <c r="C209" s="13">
        <f t="shared" si="5"/>
        <v>8170</v>
      </c>
      <c r="D209" s="34">
        <f t="shared" si="3"/>
        <v>9395.5</v>
      </c>
    </row>
    <row r="210" spans="2:4" ht="15.75" customHeight="1" x14ac:dyDescent="0.25">
      <c r="B210" s="13">
        <v>104</v>
      </c>
      <c r="C210" s="13">
        <f t="shared" si="5"/>
        <v>8240</v>
      </c>
      <c r="D210" s="34">
        <f t="shared" si="3"/>
        <v>9476</v>
      </c>
    </row>
    <row r="211" spans="2:4" ht="15.75" customHeight="1" x14ac:dyDescent="0.25">
      <c r="B211" s="13">
        <v>105</v>
      </c>
      <c r="C211" s="13">
        <f t="shared" si="5"/>
        <v>8310</v>
      </c>
      <c r="D211" s="34">
        <f t="shared" si="3"/>
        <v>9556.5</v>
      </c>
    </row>
    <row r="212" spans="2:4" ht="15.75" customHeight="1" x14ac:dyDescent="0.25">
      <c r="B212" s="13">
        <v>106</v>
      </c>
      <c r="C212" s="13">
        <f t="shared" si="5"/>
        <v>8380</v>
      </c>
      <c r="D212" s="34">
        <f t="shared" si="3"/>
        <v>9637</v>
      </c>
    </row>
    <row r="213" spans="2:4" ht="15.75" customHeight="1" x14ac:dyDescent="0.25">
      <c r="B213" s="13">
        <v>107</v>
      </c>
      <c r="C213" s="13">
        <f t="shared" si="5"/>
        <v>8450</v>
      </c>
      <c r="D213" s="34">
        <f t="shared" si="3"/>
        <v>9717.5</v>
      </c>
    </row>
    <row r="214" spans="2:4" ht="15.75" customHeight="1" x14ac:dyDescent="0.25">
      <c r="B214" s="13">
        <v>108</v>
      </c>
      <c r="C214" s="13">
        <f t="shared" si="5"/>
        <v>8520</v>
      </c>
      <c r="D214" s="34">
        <f t="shared" si="3"/>
        <v>9798</v>
      </c>
    </row>
    <row r="215" spans="2:4" ht="15.75" customHeight="1" x14ac:dyDescent="0.25">
      <c r="B215" s="13">
        <v>109</v>
      </c>
      <c r="C215" s="13">
        <f t="shared" si="5"/>
        <v>8590</v>
      </c>
      <c r="D215" s="34">
        <f t="shared" si="3"/>
        <v>9878.5</v>
      </c>
    </row>
    <row r="216" spans="2:4" ht="15.75" customHeight="1" x14ac:dyDescent="0.25">
      <c r="B216" s="13">
        <v>110</v>
      </c>
      <c r="C216" s="13">
        <f t="shared" si="5"/>
        <v>8660</v>
      </c>
      <c r="D216" s="34">
        <f t="shared" si="3"/>
        <v>9959</v>
      </c>
    </row>
    <row r="217" spans="2:4" ht="15.75" customHeight="1" x14ac:dyDescent="0.25">
      <c r="B217" s="13">
        <v>111</v>
      </c>
      <c r="C217" s="13">
        <f t="shared" si="5"/>
        <v>8730</v>
      </c>
      <c r="D217" s="34">
        <f t="shared" si="3"/>
        <v>10039.5</v>
      </c>
    </row>
    <row r="218" spans="2:4" ht="15.75" customHeight="1" x14ac:dyDescent="0.25">
      <c r="B218" s="13">
        <v>112</v>
      </c>
      <c r="C218" s="13">
        <f t="shared" si="5"/>
        <v>8800</v>
      </c>
      <c r="D218" s="34">
        <f t="shared" si="3"/>
        <v>10120</v>
      </c>
    </row>
    <row r="219" spans="2:4" ht="15.75" customHeight="1" x14ac:dyDescent="0.25">
      <c r="B219" s="13">
        <v>113</v>
      </c>
      <c r="C219" s="13">
        <f t="shared" si="5"/>
        <v>8870</v>
      </c>
      <c r="D219" s="34">
        <f t="shared" si="3"/>
        <v>10200.5</v>
      </c>
    </row>
    <row r="220" spans="2:4" ht="15.75" customHeight="1" x14ac:dyDescent="0.25">
      <c r="B220" s="13">
        <v>114</v>
      </c>
      <c r="C220" s="13">
        <f t="shared" si="5"/>
        <v>8940</v>
      </c>
      <c r="D220" s="34">
        <f t="shared" si="3"/>
        <v>10281</v>
      </c>
    </row>
    <row r="221" spans="2:4" ht="15.75" customHeight="1" x14ac:dyDescent="0.25">
      <c r="B221" s="13">
        <v>115</v>
      </c>
      <c r="C221" s="13">
        <f t="shared" si="5"/>
        <v>9010</v>
      </c>
      <c r="D221" s="34">
        <f t="shared" si="3"/>
        <v>10361.5</v>
      </c>
    </row>
    <row r="222" spans="2:4" ht="15.75" customHeight="1" x14ac:dyDescent="0.25">
      <c r="B222" s="13">
        <v>116</v>
      </c>
      <c r="C222" s="13">
        <f t="shared" si="5"/>
        <v>9080</v>
      </c>
      <c r="D222" s="34">
        <f t="shared" si="3"/>
        <v>10442</v>
      </c>
    </row>
    <row r="223" spans="2:4" ht="15.75" customHeight="1" x14ac:dyDescent="0.25">
      <c r="B223" s="13">
        <v>117</v>
      </c>
      <c r="C223" s="13">
        <f t="shared" si="5"/>
        <v>9150</v>
      </c>
      <c r="D223" s="34">
        <f t="shared" si="3"/>
        <v>10522.5</v>
      </c>
    </row>
    <row r="224" spans="2:4" ht="15.75" customHeight="1" x14ac:dyDescent="0.25">
      <c r="B224" s="13">
        <v>118</v>
      </c>
      <c r="C224" s="13">
        <f t="shared" si="5"/>
        <v>9220</v>
      </c>
      <c r="D224" s="34">
        <f t="shared" si="3"/>
        <v>10603</v>
      </c>
    </row>
    <row r="225" spans="2:4" ht="15.75" customHeight="1" x14ac:dyDescent="0.25">
      <c r="B225" s="13">
        <v>119</v>
      </c>
      <c r="C225" s="13">
        <f t="shared" si="5"/>
        <v>9290</v>
      </c>
      <c r="D225" s="34">
        <f t="shared" si="3"/>
        <v>10683.5</v>
      </c>
    </row>
    <row r="226" spans="2:4" ht="15.75" customHeight="1" x14ac:dyDescent="0.25">
      <c r="B226" s="13">
        <v>120</v>
      </c>
      <c r="C226" s="13">
        <f t="shared" si="5"/>
        <v>9360</v>
      </c>
      <c r="D226" s="34">
        <f t="shared" si="3"/>
        <v>10764</v>
      </c>
    </row>
    <row r="227" spans="2:4" ht="15.75" customHeight="1" x14ac:dyDescent="0.25">
      <c r="B227" s="13">
        <v>121</v>
      </c>
      <c r="C227" s="13">
        <f t="shared" si="5"/>
        <v>9430</v>
      </c>
      <c r="D227" s="34">
        <f t="shared" si="3"/>
        <v>10844.5</v>
      </c>
    </row>
    <row r="228" spans="2:4" ht="15.75" customHeight="1" x14ac:dyDescent="0.25">
      <c r="B228" s="13">
        <v>122</v>
      </c>
      <c r="C228" s="13">
        <f t="shared" si="5"/>
        <v>9500</v>
      </c>
      <c r="D228" s="34">
        <f t="shared" si="3"/>
        <v>10925</v>
      </c>
    </row>
    <row r="229" spans="2:4" ht="15.75" customHeight="1" x14ac:dyDescent="0.25">
      <c r="B229" s="13">
        <v>123</v>
      </c>
      <c r="C229" s="13">
        <f t="shared" si="5"/>
        <v>9570</v>
      </c>
      <c r="D229" s="34">
        <f t="shared" si="3"/>
        <v>11005.5</v>
      </c>
    </row>
    <row r="230" spans="2:4" ht="15.75" customHeight="1" x14ac:dyDescent="0.25">
      <c r="B230" s="13">
        <v>124</v>
      </c>
      <c r="C230" s="13">
        <f t="shared" si="5"/>
        <v>9640</v>
      </c>
      <c r="D230" s="34">
        <f t="shared" si="3"/>
        <v>11086</v>
      </c>
    </row>
    <row r="231" spans="2:4" ht="15.75" customHeight="1" x14ac:dyDescent="0.25">
      <c r="B231" s="13">
        <v>125</v>
      </c>
      <c r="C231" s="13">
        <f t="shared" si="5"/>
        <v>9710</v>
      </c>
      <c r="D231" s="34">
        <f t="shared" si="3"/>
        <v>11166.5</v>
      </c>
    </row>
    <row r="232" spans="2:4" ht="15.75" customHeight="1" x14ac:dyDescent="0.25">
      <c r="B232" s="13">
        <v>126</v>
      </c>
      <c r="C232" s="13">
        <f t="shared" si="5"/>
        <v>9780</v>
      </c>
      <c r="D232" s="34">
        <f t="shared" si="3"/>
        <v>11247</v>
      </c>
    </row>
    <row r="233" spans="2:4" ht="15.75" customHeight="1" x14ac:dyDescent="0.25">
      <c r="B233" s="13">
        <v>127</v>
      </c>
      <c r="C233" s="13">
        <f t="shared" si="5"/>
        <v>9850</v>
      </c>
      <c r="D233" s="34">
        <f t="shared" si="3"/>
        <v>11327.5</v>
      </c>
    </row>
    <row r="234" spans="2:4" ht="15.75" customHeight="1" x14ac:dyDescent="0.25">
      <c r="B234" s="13">
        <v>128</v>
      </c>
      <c r="C234" s="13">
        <f t="shared" si="5"/>
        <v>9920</v>
      </c>
      <c r="D234" s="34">
        <f t="shared" si="3"/>
        <v>11408</v>
      </c>
    </row>
    <row r="235" spans="2:4" ht="15.75" customHeight="1" x14ac:dyDescent="0.25">
      <c r="B235" s="13">
        <v>129</v>
      </c>
      <c r="C235" s="13">
        <f t="shared" si="5"/>
        <v>9990</v>
      </c>
      <c r="D235" s="34">
        <f t="shared" si="3"/>
        <v>11488.5</v>
      </c>
    </row>
    <row r="236" spans="2:4" ht="15.75" customHeight="1" x14ac:dyDescent="0.25">
      <c r="B236" s="13">
        <v>130</v>
      </c>
      <c r="C236" s="13">
        <f t="shared" si="5"/>
        <v>10060</v>
      </c>
      <c r="D236" s="34">
        <f t="shared" si="3"/>
        <v>11569</v>
      </c>
    </row>
    <row r="237" spans="2:4" ht="15.75" customHeight="1" x14ac:dyDescent="0.25">
      <c r="B237" s="13">
        <v>131</v>
      </c>
      <c r="C237" s="13">
        <f t="shared" si="5"/>
        <v>10130</v>
      </c>
      <c r="D237" s="34">
        <f t="shared" si="3"/>
        <v>11649.5</v>
      </c>
    </row>
    <row r="238" spans="2:4" ht="15.75" customHeight="1" x14ac:dyDescent="0.25">
      <c r="B238" s="13">
        <v>132</v>
      </c>
      <c r="C238" s="13">
        <f t="shared" si="5"/>
        <v>10200</v>
      </c>
      <c r="D238" s="34">
        <f t="shared" si="3"/>
        <v>11730</v>
      </c>
    </row>
    <row r="239" spans="2:4" ht="15.75" customHeight="1" x14ac:dyDescent="0.25">
      <c r="B239" s="13">
        <v>133</v>
      </c>
      <c r="C239" s="13">
        <f t="shared" si="5"/>
        <v>10270</v>
      </c>
      <c r="D239" s="34">
        <f t="shared" si="3"/>
        <v>11810.499999999998</v>
      </c>
    </row>
    <row r="240" spans="2:4" ht="15.75" customHeight="1" x14ac:dyDescent="0.25">
      <c r="B240" s="13">
        <v>134</v>
      </c>
      <c r="C240" s="13">
        <f t="shared" si="5"/>
        <v>10340</v>
      </c>
      <c r="D240" s="34">
        <f t="shared" si="3"/>
        <v>11890.999999999998</v>
      </c>
    </row>
    <row r="241" spans="2:4" ht="15.75" customHeight="1" x14ac:dyDescent="0.25">
      <c r="B241" s="13">
        <v>135</v>
      </c>
      <c r="C241" s="13">
        <f t="shared" si="5"/>
        <v>10410</v>
      </c>
      <c r="D241" s="34">
        <f t="shared" si="3"/>
        <v>11971.499999999998</v>
      </c>
    </row>
    <row r="242" spans="2:4" ht="15.75" customHeight="1" x14ac:dyDescent="0.25">
      <c r="B242" s="13">
        <v>136</v>
      </c>
      <c r="C242" s="13">
        <f t="shared" si="5"/>
        <v>10480</v>
      </c>
      <c r="D242" s="34">
        <f t="shared" si="3"/>
        <v>12051.999999999998</v>
      </c>
    </row>
    <row r="243" spans="2:4" ht="15.75" customHeight="1" x14ac:dyDescent="0.25">
      <c r="B243" s="13">
        <v>137</v>
      </c>
      <c r="C243" s="13">
        <f t="shared" si="5"/>
        <v>10550</v>
      </c>
      <c r="D243" s="34">
        <f t="shared" si="3"/>
        <v>12132.499999999998</v>
      </c>
    </row>
    <row r="244" spans="2:4" ht="15.75" customHeight="1" x14ac:dyDescent="0.25">
      <c r="B244" s="13">
        <v>138</v>
      </c>
      <c r="C244" s="13">
        <f t="shared" si="5"/>
        <v>10620</v>
      </c>
      <c r="D244" s="34">
        <f t="shared" si="3"/>
        <v>12212.999999999998</v>
      </c>
    </row>
    <row r="245" spans="2:4" ht="15.75" customHeight="1" x14ac:dyDescent="0.25">
      <c r="B245" s="13">
        <v>139</v>
      </c>
      <c r="C245" s="13">
        <f t="shared" si="5"/>
        <v>10690</v>
      </c>
      <c r="D245" s="34">
        <f t="shared" si="3"/>
        <v>12293.499999999998</v>
      </c>
    </row>
    <row r="246" spans="2:4" ht="15.75" customHeight="1" x14ac:dyDescent="0.25">
      <c r="B246" s="13">
        <v>140</v>
      </c>
      <c r="C246" s="13">
        <f t="shared" si="5"/>
        <v>10760</v>
      </c>
      <c r="D246" s="34">
        <f t="shared" si="3"/>
        <v>12373.999999999998</v>
      </c>
    </row>
    <row r="247" spans="2:4" ht="15.75" customHeight="1" x14ac:dyDescent="0.25">
      <c r="B247" s="13">
        <v>141</v>
      </c>
      <c r="C247" s="13">
        <f t="shared" si="5"/>
        <v>10830</v>
      </c>
      <c r="D247" s="34">
        <f t="shared" si="3"/>
        <v>12454.499999999998</v>
      </c>
    </row>
    <row r="248" spans="2:4" ht="15.75" customHeight="1" x14ac:dyDescent="0.25">
      <c r="B248" s="13">
        <v>142</v>
      </c>
      <c r="C248" s="13">
        <f t="shared" si="5"/>
        <v>10900</v>
      </c>
      <c r="D248" s="34">
        <f t="shared" si="3"/>
        <v>12534.999999999998</v>
      </c>
    </row>
    <row r="249" spans="2:4" ht="15.75" customHeight="1" x14ac:dyDescent="0.25">
      <c r="B249" s="13">
        <v>143</v>
      </c>
      <c r="C249" s="13">
        <f t="shared" si="5"/>
        <v>10970</v>
      </c>
      <c r="D249" s="34">
        <f t="shared" si="3"/>
        <v>12615.499999999998</v>
      </c>
    </row>
    <row r="250" spans="2:4" ht="15.75" customHeight="1" x14ac:dyDescent="0.25">
      <c r="B250" s="13">
        <v>144</v>
      </c>
      <c r="C250" s="13">
        <f t="shared" si="5"/>
        <v>11040</v>
      </c>
      <c r="D250" s="34">
        <f t="shared" si="3"/>
        <v>12695.999999999998</v>
      </c>
    </row>
    <row r="251" spans="2:4" ht="15.75" customHeight="1" x14ac:dyDescent="0.25">
      <c r="B251" s="13">
        <v>145</v>
      </c>
      <c r="C251" s="13">
        <f t="shared" si="5"/>
        <v>11110</v>
      </c>
      <c r="D251" s="34">
        <f t="shared" si="3"/>
        <v>12776.499999999998</v>
      </c>
    </row>
    <row r="252" spans="2:4" ht="15.75" customHeight="1" x14ac:dyDescent="0.25">
      <c r="B252" s="13">
        <v>146</v>
      </c>
      <c r="C252" s="13">
        <f t="shared" si="5"/>
        <v>11180</v>
      </c>
      <c r="D252" s="34">
        <f t="shared" si="3"/>
        <v>12856.999999999998</v>
      </c>
    </row>
    <row r="253" spans="2:4" ht="15.75" customHeight="1" x14ac:dyDescent="0.25">
      <c r="B253" s="13">
        <v>147</v>
      </c>
      <c r="C253" s="13">
        <f t="shared" ref="C253:C316" si="6">C252+70</f>
        <v>11250</v>
      </c>
      <c r="D253" s="34">
        <f t="shared" si="3"/>
        <v>12937.499999999998</v>
      </c>
    </row>
    <row r="254" spans="2:4" ht="15.75" customHeight="1" x14ac:dyDescent="0.25">
      <c r="B254" s="13">
        <v>148</v>
      </c>
      <c r="C254" s="13">
        <f t="shared" si="6"/>
        <v>11320</v>
      </c>
      <c r="D254" s="34">
        <f t="shared" si="3"/>
        <v>13017.999999999998</v>
      </c>
    </row>
    <row r="255" spans="2:4" ht="15.75" customHeight="1" x14ac:dyDescent="0.25">
      <c r="B255" s="13">
        <v>149</v>
      </c>
      <c r="C255" s="13">
        <f t="shared" si="6"/>
        <v>11390</v>
      </c>
      <c r="D255" s="34">
        <f t="shared" si="3"/>
        <v>13098.499999999998</v>
      </c>
    </row>
    <row r="256" spans="2:4" ht="15.75" customHeight="1" x14ac:dyDescent="0.25">
      <c r="B256" s="13">
        <v>150</v>
      </c>
      <c r="C256" s="13">
        <f t="shared" si="6"/>
        <v>11460</v>
      </c>
      <c r="D256" s="34">
        <f t="shared" si="3"/>
        <v>13178.999999999998</v>
      </c>
    </row>
    <row r="257" spans="2:4" ht="15.75" customHeight="1" x14ac:dyDescent="0.25">
      <c r="B257" s="13">
        <v>151</v>
      </c>
      <c r="C257" s="13">
        <f t="shared" si="6"/>
        <v>11530</v>
      </c>
      <c r="D257" s="34">
        <f t="shared" si="3"/>
        <v>13259.499999999998</v>
      </c>
    </row>
    <row r="258" spans="2:4" ht="15.75" customHeight="1" x14ac:dyDescent="0.25">
      <c r="B258" s="13">
        <v>152</v>
      </c>
      <c r="C258" s="13">
        <f t="shared" si="6"/>
        <v>11600</v>
      </c>
      <c r="D258" s="34">
        <f t="shared" si="3"/>
        <v>13339.999999999998</v>
      </c>
    </row>
    <row r="259" spans="2:4" ht="15.75" customHeight="1" x14ac:dyDescent="0.25">
      <c r="B259" s="13">
        <v>153</v>
      </c>
      <c r="C259" s="13">
        <f t="shared" si="6"/>
        <v>11670</v>
      </c>
      <c r="D259" s="34">
        <f t="shared" si="3"/>
        <v>13420.499999999998</v>
      </c>
    </row>
    <row r="260" spans="2:4" ht="15.75" customHeight="1" x14ac:dyDescent="0.25">
      <c r="B260" s="13">
        <v>154</v>
      </c>
      <c r="C260" s="13">
        <f t="shared" si="6"/>
        <v>11740</v>
      </c>
      <c r="D260" s="34">
        <f t="shared" si="3"/>
        <v>13500.999999999998</v>
      </c>
    </row>
    <row r="261" spans="2:4" ht="15.75" customHeight="1" x14ac:dyDescent="0.25">
      <c r="B261" s="13">
        <v>155</v>
      </c>
      <c r="C261" s="13">
        <f t="shared" si="6"/>
        <v>11810</v>
      </c>
      <c r="D261" s="34">
        <f t="shared" si="3"/>
        <v>13581.499999999998</v>
      </c>
    </row>
    <row r="262" spans="2:4" ht="15.75" customHeight="1" x14ac:dyDescent="0.25">
      <c r="B262" s="13">
        <v>156</v>
      </c>
      <c r="C262" s="13">
        <f t="shared" si="6"/>
        <v>11880</v>
      </c>
      <c r="D262" s="34">
        <f t="shared" si="3"/>
        <v>13661.999999999998</v>
      </c>
    </row>
    <row r="263" spans="2:4" ht="15.75" customHeight="1" x14ac:dyDescent="0.25">
      <c r="B263" s="13">
        <v>157</v>
      </c>
      <c r="C263" s="13">
        <f t="shared" si="6"/>
        <v>11950</v>
      </c>
      <c r="D263" s="34">
        <f t="shared" si="3"/>
        <v>13742.499999999998</v>
      </c>
    </row>
    <row r="264" spans="2:4" ht="15.75" customHeight="1" x14ac:dyDescent="0.25">
      <c r="B264" s="13">
        <v>158</v>
      </c>
      <c r="C264" s="13">
        <f t="shared" si="6"/>
        <v>12020</v>
      </c>
      <c r="D264" s="34">
        <f t="shared" si="3"/>
        <v>13822.999999999998</v>
      </c>
    </row>
    <row r="265" spans="2:4" ht="15.75" customHeight="1" x14ac:dyDescent="0.25">
      <c r="B265" s="13">
        <v>159</v>
      </c>
      <c r="C265" s="13">
        <f t="shared" si="6"/>
        <v>12090</v>
      </c>
      <c r="D265" s="34">
        <f t="shared" si="3"/>
        <v>13903.499999999998</v>
      </c>
    </row>
    <row r="266" spans="2:4" ht="15.75" customHeight="1" x14ac:dyDescent="0.25">
      <c r="B266" s="13">
        <v>160</v>
      </c>
      <c r="C266" s="13">
        <f t="shared" si="6"/>
        <v>12160</v>
      </c>
      <c r="D266" s="34">
        <f t="shared" si="3"/>
        <v>13983.999999999998</v>
      </c>
    </row>
    <row r="267" spans="2:4" ht="15.75" customHeight="1" x14ac:dyDescent="0.25">
      <c r="B267" s="13">
        <v>161</v>
      </c>
      <c r="C267" s="13">
        <f t="shared" si="6"/>
        <v>12230</v>
      </c>
      <c r="D267" s="34">
        <f t="shared" si="3"/>
        <v>14064.499999999998</v>
      </c>
    </row>
    <row r="268" spans="2:4" ht="15.75" customHeight="1" x14ac:dyDescent="0.25">
      <c r="B268" s="13">
        <v>162</v>
      </c>
      <c r="C268" s="13">
        <f t="shared" si="6"/>
        <v>12300</v>
      </c>
      <c r="D268" s="34">
        <f t="shared" si="3"/>
        <v>14144.999999999998</v>
      </c>
    </row>
    <row r="269" spans="2:4" ht="15.75" customHeight="1" x14ac:dyDescent="0.25">
      <c r="B269" s="13">
        <v>163</v>
      </c>
      <c r="C269" s="13">
        <f t="shared" si="6"/>
        <v>12370</v>
      </c>
      <c r="D269" s="34">
        <f t="shared" si="3"/>
        <v>14225.499999999998</v>
      </c>
    </row>
    <row r="270" spans="2:4" ht="15.75" customHeight="1" x14ac:dyDescent="0.25">
      <c r="B270" s="13">
        <v>164</v>
      </c>
      <c r="C270" s="13">
        <f t="shared" si="6"/>
        <v>12440</v>
      </c>
      <c r="D270" s="34">
        <f t="shared" si="3"/>
        <v>14305.999999999998</v>
      </c>
    </row>
    <row r="271" spans="2:4" ht="15.75" customHeight="1" x14ac:dyDescent="0.25">
      <c r="B271" s="13">
        <v>165</v>
      </c>
      <c r="C271" s="13">
        <f t="shared" si="6"/>
        <v>12510</v>
      </c>
      <c r="D271" s="34">
        <f t="shared" si="3"/>
        <v>14386.499999999998</v>
      </c>
    </row>
    <row r="272" spans="2:4" ht="15.75" customHeight="1" x14ac:dyDescent="0.25">
      <c r="B272" s="13">
        <v>166</v>
      </c>
      <c r="C272" s="13">
        <f t="shared" si="6"/>
        <v>12580</v>
      </c>
      <c r="D272" s="34">
        <f t="shared" si="3"/>
        <v>14466.999999999998</v>
      </c>
    </row>
    <row r="273" spans="2:4" ht="15.75" customHeight="1" x14ac:dyDescent="0.25">
      <c r="B273" s="13">
        <v>167</v>
      </c>
      <c r="C273" s="13">
        <f t="shared" si="6"/>
        <v>12650</v>
      </c>
      <c r="D273" s="34">
        <f t="shared" si="3"/>
        <v>14547.499999999998</v>
      </c>
    </row>
    <row r="274" spans="2:4" ht="15.75" customHeight="1" x14ac:dyDescent="0.25">
      <c r="B274" s="13">
        <v>168</v>
      </c>
      <c r="C274" s="13">
        <f t="shared" si="6"/>
        <v>12720</v>
      </c>
      <c r="D274" s="34">
        <f t="shared" si="3"/>
        <v>14627.999999999998</v>
      </c>
    </row>
    <row r="275" spans="2:4" ht="15.75" customHeight="1" x14ac:dyDescent="0.25">
      <c r="B275" s="13">
        <v>169</v>
      </c>
      <c r="C275" s="13">
        <f t="shared" si="6"/>
        <v>12790</v>
      </c>
      <c r="D275" s="34">
        <f t="shared" si="3"/>
        <v>14708.499999999998</v>
      </c>
    </row>
    <row r="276" spans="2:4" ht="15.75" customHeight="1" x14ac:dyDescent="0.25">
      <c r="B276" s="13">
        <v>170</v>
      </c>
      <c r="C276" s="13">
        <f t="shared" si="6"/>
        <v>12860</v>
      </c>
      <c r="D276" s="34">
        <f t="shared" si="3"/>
        <v>14788.999999999998</v>
      </c>
    </row>
    <row r="277" spans="2:4" ht="15.75" customHeight="1" x14ac:dyDescent="0.25">
      <c r="B277" s="13">
        <v>171</v>
      </c>
      <c r="C277" s="13">
        <f t="shared" si="6"/>
        <v>12930</v>
      </c>
      <c r="D277" s="34">
        <f t="shared" si="3"/>
        <v>14869.499999999998</v>
      </c>
    </row>
    <row r="278" spans="2:4" ht="15.75" customHeight="1" x14ac:dyDescent="0.25">
      <c r="B278" s="13">
        <v>172</v>
      </c>
      <c r="C278" s="13">
        <f t="shared" si="6"/>
        <v>13000</v>
      </c>
      <c r="D278" s="34">
        <f t="shared" si="3"/>
        <v>14949.999999999998</v>
      </c>
    </row>
    <row r="279" spans="2:4" ht="15.75" customHeight="1" x14ac:dyDescent="0.25">
      <c r="B279" s="13">
        <v>173</v>
      </c>
      <c r="C279" s="13">
        <f t="shared" si="6"/>
        <v>13070</v>
      </c>
      <c r="D279" s="34">
        <f t="shared" si="3"/>
        <v>15030.499999999998</v>
      </c>
    </row>
    <row r="280" spans="2:4" ht="15.75" customHeight="1" x14ac:dyDescent="0.25">
      <c r="B280" s="13">
        <v>174</v>
      </c>
      <c r="C280" s="13">
        <f t="shared" si="6"/>
        <v>13140</v>
      </c>
      <c r="D280" s="34">
        <f t="shared" si="3"/>
        <v>15110.999999999998</v>
      </c>
    </row>
    <row r="281" spans="2:4" ht="15.75" customHeight="1" x14ac:dyDescent="0.25">
      <c r="B281" s="13">
        <v>175</v>
      </c>
      <c r="C281" s="13">
        <f t="shared" si="6"/>
        <v>13210</v>
      </c>
      <c r="D281" s="34">
        <f t="shared" si="3"/>
        <v>15191.499999999998</v>
      </c>
    </row>
    <row r="282" spans="2:4" ht="15.75" customHeight="1" x14ac:dyDescent="0.25">
      <c r="B282" s="13">
        <v>176</v>
      </c>
      <c r="C282" s="13">
        <f t="shared" si="6"/>
        <v>13280</v>
      </c>
      <c r="D282" s="34">
        <f t="shared" si="3"/>
        <v>15271.999999999998</v>
      </c>
    </row>
    <row r="283" spans="2:4" ht="15.75" customHeight="1" x14ac:dyDescent="0.25">
      <c r="B283" s="13">
        <v>177</v>
      </c>
      <c r="C283" s="13">
        <f t="shared" si="6"/>
        <v>13350</v>
      </c>
      <c r="D283" s="34">
        <f t="shared" si="3"/>
        <v>15352.499999999998</v>
      </c>
    </row>
    <row r="284" spans="2:4" ht="15.75" customHeight="1" x14ac:dyDescent="0.25">
      <c r="B284" s="13">
        <v>178</v>
      </c>
      <c r="C284" s="13">
        <f t="shared" si="6"/>
        <v>13420</v>
      </c>
      <c r="D284" s="34">
        <f t="shared" si="3"/>
        <v>15432.999999999998</v>
      </c>
    </row>
    <row r="285" spans="2:4" ht="15.75" customHeight="1" x14ac:dyDescent="0.25">
      <c r="B285" s="13">
        <v>179</v>
      </c>
      <c r="C285" s="13">
        <f t="shared" si="6"/>
        <v>13490</v>
      </c>
      <c r="D285" s="34">
        <f t="shared" si="3"/>
        <v>15513.499999999998</v>
      </c>
    </row>
    <row r="286" spans="2:4" ht="15.75" customHeight="1" x14ac:dyDescent="0.25">
      <c r="B286" s="13">
        <v>180</v>
      </c>
      <c r="C286" s="13">
        <f t="shared" si="6"/>
        <v>13560</v>
      </c>
      <c r="D286" s="34">
        <f t="shared" si="3"/>
        <v>15593.999999999998</v>
      </c>
    </row>
    <row r="287" spans="2:4" ht="15.75" customHeight="1" x14ac:dyDescent="0.25">
      <c r="B287" s="13">
        <v>181</v>
      </c>
      <c r="C287" s="13">
        <f t="shared" si="6"/>
        <v>13630</v>
      </c>
      <c r="D287" s="34">
        <f t="shared" si="3"/>
        <v>15674.499999999998</v>
      </c>
    </row>
    <row r="288" spans="2:4" ht="15.75" customHeight="1" x14ac:dyDescent="0.25">
      <c r="B288" s="13">
        <v>182</v>
      </c>
      <c r="C288" s="13">
        <f t="shared" si="6"/>
        <v>13700</v>
      </c>
      <c r="D288" s="34">
        <f t="shared" si="3"/>
        <v>15754.999999999998</v>
      </c>
    </row>
    <row r="289" spans="2:4" ht="15.75" customHeight="1" x14ac:dyDescent="0.25">
      <c r="B289" s="13">
        <v>183</v>
      </c>
      <c r="C289" s="13">
        <f t="shared" si="6"/>
        <v>13770</v>
      </c>
      <c r="D289" s="34">
        <f t="shared" si="3"/>
        <v>15835.499999999998</v>
      </c>
    </row>
    <row r="290" spans="2:4" ht="15.75" customHeight="1" x14ac:dyDescent="0.25">
      <c r="B290" s="13">
        <v>184</v>
      </c>
      <c r="C290" s="13">
        <f t="shared" si="6"/>
        <v>13840</v>
      </c>
      <c r="D290" s="34">
        <f t="shared" si="3"/>
        <v>15915.999999999998</v>
      </c>
    </row>
    <row r="291" spans="2:4" ht="15.75" customHeight="1" x14ac:dyDescent="0.25">
      <c r="B291" s="13">
        <v>185</v>
      </c>
      <c r="C291" s="13">
        <f t="shared" si="6"/>
        <v>13910</v>
      </c>
      <c r="D291" s="34">
        <f t="shared" si="3"/>
        <v>15996.499999999998</v>
      </c>
    </row>
    <row r="292" spans="2:4" ht="15.75" customHeight="1" x14ac:dyDescent="0.25">
      <c r="B292" s="13">
        <v>186</v>
      </c>
      <c r="C292" s="13">
        <f t="shared" si="6"/>
        <v>13980</v>
      </c>
      <c r="D292" s="34">
        <f t="shared" si="3"/>
        <v>16076.999999999998</v>
      </c>
    </row>
    <row r="293" spans="2:4" ht="15.75" customHeight="1" x14ac:dyDescent="0.25">
      <c r="B293" s="13">
        <v>187</v>
      </c>
      <c r="C293" s="13">
        <f t="shared" si="6"/>
        <v>14050</v>
      </c>
      <c r="D293" s="34">
        <f t="shared" si="3"/>
        <v>16157.499999999998</v>
      </c>
    </row>
    <row r="294" spans="2:4" ht="15.75" customHeight="1" x14ac:dyDescent="0.25">
      <c r="B294" s="13">
        <v>188</v>
      </c>
      <c r="C294" s="13">
        <f t="shared" si="6"/>
        <v>14120</v>
      </c>
      <c r="D294" s="34">
        <f t="shared" si="3"/>
        <v>16237.999999999998</v>
      </c>
    </row>
    <row r="295" spans="2:4" ht="15.75" customHeight="1" x14ac:dyDescent="0.25">
      <c r="B295" s="13">
        <v>189</v>
      </c>
      <c r="C295" s="13">
        <f t="shared" si="6"/>
        <v>14190</v>
      </c>
      <c r="D295" s="34">
        <f t="shared" si="3"/>
        <v>16318.499999999998</v>
      </c>
    </row>
    <row r="296" spans="2:4" ht="15.75" customHeight="1" x14ac:dyDescent="0.25">
      <c r="B296" s="13">
        <v>190</v>
      </c>
      <c r="C296" s="13">
        <f t="shared" si="6"/>
        <v>14260</v>
      </c>
      <c r="D296" s="34">
        <f t="shared" si="3"/>
        <v>16399</v>
      </c>
    </row>
    <row r="297" spans="2:4" ht="15.75" customHeight="1" x14ac:dyDescent="0.25">
      <c r="B297" s="13">
        <v>191</v>
      </c>
      <c r="C297" s="13">
        <f t="shared" si="6"/>
        <v>14330</v>
      </c>
      <c r="D297" s="34">
        <f t="shared" si="3"/>
        <v>16479.5</v>
      </c>
    </row>
    <row r="298" spans="2:4" ht="15.75" customHeight="1" x14ac:dyDescent="0.25">
      <c r="B298" s="13">
        <v>192</v>
      </c>
      <c r="C298" s="13">
        <f t="shared" si="6"/>
        <v>14400</v>
      </c>
      <c r="D298" s="34">
        <f t="shared" si="3"/>
        <v>16560</v>
      </c>
    </row>
    <row r="299" spans="2:4" ht="15.75" customHeight="1" x14ac:dyDescent="0.25">
      <c r="B299" s="13">
        <v>193</v>
      </c>
      <c r="C299" s="13">
        <f t="shared" si="6"/>
        <v>14470</v>
      </c>
      <c r="D299" s="34">
        <f t="shared" si="3"/>
        <v>16640.5</v>
      </c>
    </row>
    <row r="300" spans="2:4" ht="15.75" customHeight="1" x14ac:dyDescent="0.25">
      <c r="B300" s="13">
        <v>194</v>
      </c>
      <c r="C300" s="13">
        <f t="shared" si="6"/>
        <v>14540</v>
      </c>
      <c r="D300" s="34">
        <f t="shared" si="3"/>
        <v>16721</v>
      </c>
    </row>
    <row r="301" spans="2:4" ht="15.75" customHeight="1" x14ac:dyDescent="0.25">
      <c r="B301" s="13">
        <v>195</v>
      </c>
      <c r="C301" s="13">
        <f t="shared" si="6"/>
        <v>14610</v>
      </c>
      <c r="D301" s="34">
        <f t="shared" si="3"/>
        <v>16801.5</v>
      </c>
    </row>
    <row r="302" spans="2:4" ht="15.75" customHeight="1" x14ac:dyDescent="0.25">
      <c r="B302" s="13">
        <v>196</v>
      </c>
      <c r="C302" s="13">
        <f t="shared" si="6"/>
        <v>14680</v>
      </c>
      <c r="D302" s="34">
        <f t="shared" si="3"/>
        <v>16882</v>
      </c>
    </row>
    <row r="303" spans="2:4" ht="15.75" customHeight="1" x14ac:dyDescent="0.25">
      <c r="B303" s="13">
        <v>197</v>
      </c>
      <c r="C303" s="13">
        <f t="shared" si="6"/>
        <v>14750</v>
      </c>
      <c r="D303" s="34">
        <f t="shared" si="3"/>
        <v>16962.5</v>
      </c>
    </row>
    <row r="304" spans="2:4" ht="15.75" customHeight="1" x14ac:dyDescent="0.25">
      <c r="B304" s="13">
        <v>198</v>
      </c>
      <c r="C304" s="13">
        <f t="shared" si="6"/>
        <v>14820</v>
      </c>
      <c r="D304" s="34">
        <f t="shared" si="3"/>
        <v>17043</v>
      </c>
    </row>
    <row r="305" spans="2:4" ht="15.75" customHeight="1" x14ac:dyDescent="0.25">
      <c r="B305" s="13">
        <v>199</v>
      </c>
      <c r="C305" s="13">
        <f t="shared" si="6"/>
        <v>14890</v>
      </c>
      <c r="D305" s="34">
        <f t="shared" si="3"/>
        <v>17123.5</v>
      </c>
    </row>
    <row r="306" spans="2:4" ht="15.75" customHeight="1" x14ac:dyDescent="0.25">
      <c r="B306" s="13">
        <v>200</v>
      </c>
      <c r="C306" s="13">
        <f t="shared" si="6"/>
        <v>14960</v>
      </c>
      <c r="D306" s="34">
        <f t="shared" si="3"/>
        <v>17204</v>
      </c>
    </row>
    <row r="307" spans="2:4" ht="15.75" customHeight="1" x14ac:dyDescent="0.25">
      <c r="B307" s="13">
        <v>201</v>
      </c>
      <c r="C307" s="13">
        <f t="shared" si="6"/>
        <v>15030</v>
      </c>
      <c r="D307" s="34">
        <f t="shared" si="3"/>
        <v>17284.5</v>
      </c>
    </row>
    <row r="308" spans="2:4" ht="15.75" customHeight="1" x14ac:dyDescent="0.25">
      <c r="B308" s="13">
        <v>202</v>
      </c>
      <c r="C308" s="13">
        <f t="shared" si="6"/>
        <v>15100</v>
      </c>
      <c r="D308" s="34">
        <f t="shared" si="3"/>
        <v>17365</v>
      </c>
    </row>
    <row r="309" spans="2:4" ht="15.75" customHeight="1" x14ac:dyDescent="0.25">
      <c r="B309" s="13">
        <v>203</v>
      </c>
      <c r="C309" s="13">
        <f t="shared" si="6"/>
        <v>15170</v>
      </c>
      <c r="D309" s="34">
        <f t="shared" si="3"/>
        <v>17445.5</v>
      </c>
    </row>
    <row r="310" spans="2:4" ht="15.75" customHeight="1" x14ac:dyDescent="0.25">
      <c r="B310" s="13">
        <v>204</v>
      </c>
      <c r="C310" s="13">
        <f t="shared" si="6"/>
        <v>15240</v>
      </c>
      <c r="D310" s="34">
        <f t="shared" si="3"/>
        <v>17526</v>
      </c>
    </row>
    <row r="311" spans="2:4" ht="15.75" customHeight="1" x14ac:dyDescent="0.25">
      <c r="B311" s="13">
        <v>205</v>
      </c>
      <c r="C311" s="13">
        <f t="shared" si="6"/>
        <v>15310</v>
      </c>
      <c r="D311" s="34">
        <f t="shared" si="3"/>
        <v>17606.5</v>
      </c>
    </row>
    <row r="312" spans="2:4" ht="15.75" customHeight="1" x14ac:dyDescent="0.25">
      <c r="B312" s="13">
        <v>206</v>
      </c>
      <c r="C312" s="13">
        <f t="shared" si="6"/>
        <v>15380</v>
      </c>
      <c r="D312" s="34">
        <f t="shared" si="3"/>
        <v>17687</v>
      </c>
    </row>
    <row r="313" spans="2:4" ht="15.75" customHeight="1" x14ac:dyDescent="0.25">
      <c r="B313" s="13">
        <v>207</v>
      </c>
      <c r="C313" s="13">
        <f t="shared" si="6"/>
        <v>15450</v>
      </c>
      <c r="D313" s="34">
        <f t="shared" si="3"/>
        <v>17767.5</v>
      </c>
    </row>
    <row r="314" spans="2:4" ht="15.75" customHeight="1" x14ac:dyDescent="0.25">
      <c r="B314" s="13">
        <v>208</v>
      </c>
      <c r="C314" s="13">
        <f t="shared" si="6"/>
        <v>15520</v>
      </c>
      <c r="D314" s="34">
        <f t="shared" si="3"/>
        <v>17848</v>
      </c>
    </row>
    <row r="315" spans="2:4" ht="15.75" customHeight="1" x14ac:dyDescent="0.25">
      <c r="B315" s="13">
        <v>209</v>
      </c>
      <c r="C315" s="13">
        <f t="shared" si="6"/>
        <v>15590</v>
      </c>
      <c r="D315" s="34">
        <f t="shared" si="3"/>
        <v>17928.5</v>
      </c>
    </row>
    <row r="316" spans="2:4" ht="15.75" customHeight="1" x14ac:dyDescent="0.25">
      <c r="B316" s="13">
        <v>210</v>
      </c>
      <c r="C316" s="13">
        <f t="shared" si="6"/>
        <v>15660</v>
      </c>
      <c r="D316" s="34">
        <f t="shared" si="3"/>
        <v>18009</v>
      </c>
    </row>
    <row r="317" spans="2:4" ht="15.75" customHeight="1" x14ac:dyDescent="0.25">
      <c r="B317" s="13">
        <v>211</v>
      </c>
      <c r="C317" s="13">
        <f t="shared" ref="C317:C356" si="7">C316+70</f>
        <v>15730</v>
      </c>
      <c r="D317" s="34">
        <f t="shared" si="3"/>
        <v>18089.5</v>
      </c>
    </row>
    <row r="318" spans="2:4" ht="15.75" customHeight="1" x14ac:dyDescent="0.25">
      <c r="B318" s="13">
        <v>212</v>
      </c>
      <c r="C318" s="13">
        <f t="shared" si="7"/>
        <v>15800</v>
      </c>
      <c r="D318" s="34">
        <f t="shared" si="3"/>
        <v>18170</v>
      </c>
    </row>
    <row r="319" spans="2:4" ht="15.75" customHeight="1" x14ac:dyDescent="0.25">
      <c r="B319" s="13">
        <v>213</v>
      </c>
      <c r="C319" s="13">
        <f t="shared" si="7"/>
        <v>15870</v>
      </c>
      <c r="D319" s="34">
        <f t="shared" si="3"/>
        <v>18250.5</v>
      </c>
    </row>
    <row r="320" spans="2:4" ht="15.75" customHeight="1" x14ac:dyDescent="0.25">
      <c r="B320" s="13">
        <v>214</v>
      </c>
      <c r="C320" s="13">
        <f t="shared" si="7"/>
        <v>15940</v>
      </c>
      <c r="D320" s="34">
        <f t="shared" si="3"/>
        <v>18331</v>
      </c>
    </row>
    <row r="321" spans="2:4" ht="15.75" customHeight="1" x14ac:dyDescent="0.25">
      <c r="B321" s="13">
        <v>215</v>
      </c>
      <c r="C321" s="13">
        <f t="shared" si="7"/>
        <v>16010</v>
      </c>
      <c r="D321" s="34">
        <f t="shared" si="3"/>
        <v>18411.5</v>
      </c>
    </row>
    <row r="322" spans="2:4" ht="15.75" customHeight="1" x14ac:dyDescent="0.25">
      <c r="B322" s="13">
        <v>216</v>
      </c>
      <c r="C322" s="13">
        <f t="shared" si="7"/>
        <v>16080</v>
      </c>
      <c r="D322" s="34">
        <f t="shared" si="3"/>
        <v>18492</v>
      </c>
    </row>
    <row r="323" spans="2:4" ht="15.75" customHeight="1" x14ac:dyDescent="0.25">
      <c r="B323" s="13">
        <v>217</v>
      </c>
      <c r="C323" s="13">
        <f t="shared" si="7"/>
        <v>16150</v>
      </c>
      <c r="D323" s="34">
        <f t="shared" si="3"/>
        <v>18572.5</v>
      </c>
    </row>
    <row r="324" spans="2:4" ht="15.75" customHeight="1" x14ac:dyDescent="0.25">
      <c r="B324" s="13">
        <v>218</v>
      </c>
      <c r="C324" s="13">
        <f t="shared" si="7"/>
        <v>16220</v>
      </c>
      <c r="D324" s="34">
        <f t="shared" si="3"/>
        <v>18653</v>
      </c>
    </row>
    <row r="325" spans="2:4" ht="15.75" customHeight="1" x14ac:dyDescent="0.25">
      <c r="B325" s="13">
        <v>219</v>
      </c>
      <c r="C325" s="13">
        <f t="shared" si="7"/>
        <v>16290</v>
      </c>
      <c r="D325" s="34">
        <f t="shared" si="3"/>
        <v>18733.5</v>
      </c>
    </row>
    <row r="326" spans="2:4" ht="15.75" customHeight="1" x14ac:dyDescent="0.25">
      <c r="B326" s="13">
        <v>220</v>
      </c>
      <c r="C326" s="13">
        <f t="shared" si="7"/>
        <v>16360</v>
      </c>
      <c r="D326" s="34">
        <f t="shared" si="3"/>
        <v>18814</v>
      </c>
    </row>
    <row r="327" spans="2:4" ht="15.75" customHeight="1" x14ac:dyDescent="0.25">
      <c r="B327" s="13">
        <v>221</v>
      </c>
      <c r="C327" s="13">
        <f t="shared" si="7"/>
        <v>16430</v>
      </c>
      <c r="D327" s="34">
        <f t="shared" si="3"/>
        <v>18894.5</v>
      </c>
    </row>
    <row r="328" spans="2:4" ht="15.75" customHeight="1" x14ac:dyDescent="0.25">
      <c r="B328" s="13">
        <v>222</v>
      </c>
      <c r="C328" s="13">
        <f t="shared" si="7"/>
        <v>16500</v>
      </c>
      <c r="D328" s="34">
        <f t="shared" si="3"/>
        <v>18975</v>
      </c>
    </row>
    <row r="329" spans="2:4" ht="15.75" customHeight="1" x14ac:dyDescent="0.25">
      <c r="B329" s="13">
        <v>223</v>
      </c>
      <c r="C329" s="13">
        <f t="shared" si="7"/>
        <v>16570</v>
      </c>
      <c r="D329" s="34">
        <f t="shared" si="3"/>
        <v>19055.5</v>
      </c>
    </row>
    <row r="330" spans="2:4" ht="15.75" customHeight="1" x14ac:dyDescent="0.25">
      <c r="B330" s="13">
        <v>224</v>
      </c>
      <c r="C330" s="13">
        <f t="shared" si="7"/>
        <v>16640</v>
      </c>
      <c r="D330" s="34">
        <f t="shared" si="3"/>
        <v>19136</v>
      </c>
    </row>
    <row r="331" spans="2:4" ht="15.75" customHeight="1" x14ac:dyDescent="0.25">
      <c r="B331" s="13">
        <v>225</v>
      </c>
      <c r="C331" s="13">
        <f t="shared" si="7"/>
        <v>16710</v>
      </c>
      <c r="D331" s="34">
        <f t="shared" si="3"/>
        <v>19216.5</v>
      </c>
    </row>
    <row r="332" spans="2:4" ht="15.75" customHeight="1" x14ac:dyDescent="0.25">
      <c r="B332" s="13">
        <v>226</v>
      </c>
      <c r="C332" s="13">
        <f t="shared" si="7"/>
        <v>16780</v>
      </c>
      <c r="D332" s="34">
        <f t="shared" si="3"/>
        <v>19297</v>
      </c>
    </row>
    <row r="333" spans="2:4" ht="15.75" customHeight="1" x14ac:dyDescent="0.25">
      <c r="B333" s="13">
        <v>227</v>
      </c>
      <c r="C333" s="13">
        <f t="shared" si="7"/>
        <v>16850</v>
      </c>
      <c r="D333" s="34">
        <f t="shared" si="3"/>
        <v>19377.5</v>
      </c>
    </row>
    <row r="334" spans="2:4" ht="15.75" customHeight="1" x14ac:dyDescent="0.25">
      <c r="B334" s="13">
        <v>228</v>
      </c>
      <c r="C334" s="13">
        <f t="shared" si="7"/>
        <v>16920</v>
      </c>
      <c r="D334" s="34">
        <f t="shared" si="3"/>
        <v>19458</v>
      </c>
    </row>
    <row r="335" spans="2:4" ht="15.75" customHeight="1" x14ac:dyDescent="0.25">
      <c r="B335" s="13">
        <v>229</v>
      </c>
      <c r="C335" s="13">
        <f t="shared" si="7"/>
        <v>16990</v>
      </c>
      <c r="D335" s="34">
        <f t="shared" si="3"/>
        <v>19538.5</v>
      </c>
    </row>
    <row r="336" spans="2:4" ht="15.75" customHeight="1" x14ac:dyDescent="0.25">
      <c r="B336" s="13">
        <v>230</v>
      </c>
      <c r="C336" s="13">
        <f t="shared" si="7"/>
        <v>17060</v>
      </c>
      <c r="D336" s="34">
        <f t="shared" si="3"/>
        <v>19619</v>
      </c>
    </row>
    <row r="337" spans="2:4" ht="15.75" customHeight="1" x14ac:dyDescent="0.25">
      <c r="B337" s="13">
        <v>231</v>
      </c>
      <c r="C337" s="13">
        <f t="shared" si="7"/>
        <v>17130</v>
      </c>
      <c r="D337" s="34">
        <f t="shared" si="3"/>
        <v>19699.5</v>
      </c>
    </row>
    <row r="338" spans="2:4" ht="15.75" customHeight="1" x14ac:dyDescent="0.25">
      <c r="B338" s="13">
        <v>232</v>
      </c>
      <c r="C338" s="13">
        <f t="shared" si="7"/>
        <v>17200</v>
      </c>
      <c r="D338" s="34">
        <f t="shared" si="3"/>
        <v>19780</v>
      </c>
    </row>
    <row r="339" spans="2:4" ht="15.75" customHeight="1" x14ac:dyDescent="0.25">
      <c r="B339" s="13">
        <v>233</v>
      </c>
      <c r="C339" s="13">
        <f t="shared" si="7"/>
        <v>17270</v>
      </c>
      <c r="D339" s="34">
        <f t="shared" si="3"/>
        <v>19860.5</v>
      </c>
    </row>
    <row r="340" spans="2:4" ht="15.75" customHeight="1" x14ac:dyDescent="0.25">
      <c r="B340" s="13">
        <v>234</v>
      </c>
      <c r="C340" s="13">
        <f t="shared" si="7"/>
        <v>17340</v>
      </c>
      <c r="D340" s="34">
        <f t="shared" si="3"/>
        <v>19941</v>
      </c>
    </row>
    <row r="341" spans="2:4" ht="15.75" customHeight="1" x14ac:dyDescent="0.25">
      <c r="B341" s="13">
        <v>235</v>
      </c>
      <c r="C341" s="13">
        <f t="shared" si="7"/>
        <v>17410</v>
      </c>
      <c r="D341" s="34">
        <f t="shared" si="3"/>
        <v>20021.5</v>
      </c>
    </row>
    <row r="342" spans="2:4" ht="15.75" customHeight="1" x14ac:dyDescent="0.25">
      <c r="B342" s="13">
        <v>236</v>
      </c>
      <c r="C342" s="13">
        <f t="shared" si="7"/>
        <v>17480</v>
      </c>
      <c r="D342" s="34">
        <f t="shared" si="3"/>
        <v>20102</v>
      </c>
    </row>
    <row r="343" spans="2:4" ht="15.75" customHeight="1" x14ac:dyDescent="0.25">
      <c r="B343" s="13">
        <v>237</v>
      </c>
      <c r="C343" s="13">
        <f t="shared" si="7"/>
        <v>17550</v>
      </c>
      <c r="D343" s="34">
        <f t="shared" si="3"/>
        <v>20182.5</v>
      </c>
    </row>
    <row r="344" spans="2:4" ht="15.75" customHeight="1" x14ac:dyDescent="0.25">
      <c r="B344" s="13">
        <v>238</v>
      </c>
      <c r="C344" s="13">
        <f t="shared" si="7"/>
        <v>17620</v>
      </c>
      <c r="D344" s="34">
        <f t="shared" si="3"/>
        <v>20263</v>
      </c>
    </row>
    <row r="345" spans="2:4" ht="15.75" customHeight="1" x14ac:dyDescent="0.25">
      <c r="B345" s="13">
        <v>239</v>
      </c>
      <c r="C345" s="13">
        <f t="shared" si="7"/>
        <v>17690</v>
      </c>
      <c r="D345" s="34">
        <f t="shared" si="3"/>
        <v>20343.5</v>
      </c>
    </row>
    <row r="346" spans="2:4" ht="15.75" customHeight="1" x14ac:dyDescent="0.25">
      <c r="B346" s="13">
        <v>240</v>
      </c>
      <c r="C346" s="13">
        <f t="shared" si="7"/>
        <v>17760</v>
      </c>
      <c r="D346" s="34">
        <f t="shared" si="3"/>
        <v>20424</v>
      </c>
    </row>
    <row r="347" spans="2:4" ht="15.75" customHeight="1" x14ac:dyDescent="0.25">
      <c r="B347" s="13">
        <v>241</v>
      </c>
      <c r="C347" s="13">
        <f t="shared" si="7"/>
        <v>17830</v>
      </c>
      <c r="D347" s="34">
        <f t="shared" si="3"/>
        <v>20504.5</v>
      </c>
    </row>
    <row r="348" spans="2:4" ht="15.75" customHeight="1" x14ac:dyDescent="0.25">
      <c r="B348" s="13">
        <v>242</v>
      </c>
      <c r="C348" s="13">
        <f t="shared" si="7"/>
        <v>17900</v>
      </c>
      <c r="D348" s="34">
        <f t="shared" si="3"/>
        <v>20585</v>
      </c>
    </row>
    <row r="349" spans="2:4" ht="15.75" customHeight="1" x14ac:dyDescent="0.25">
      <c r="B349" s="13">
        <v>243</v>
      </c>
      <c r="C349" s="13">
        <f t="shared" si="7"/>
        <v>17970</v>
      </c>
      <c r="D349" s="34">
        <f t="shared" si="3"/>
        <v>20665.5</v>
      </c>
    </row>
    <row r="350" spans="2:4" ht="15.75" customHeight="1" x14ac:dyDescent="0.25">
      <c r="B350" s="13">
        <v>244</v>
      </c>
      <c r="C350" s="13">
        <f t="shared" si="7"/>
        <v>18040</v>
      </c>
      <c r="D350" s="34">
        <f t="shared" si="3"/>
        <v>20746</v>
      </c>
    </row>
    <row r="351" spans="2:4" ht="15.75" customHeight="1" x14ac:dyDescent="0.25">
      <c r="B351" s="13">
        <v>245</v>
      </c>
      <c r="C351" s="13">
        <f t="shared" si="7"/>
        <v>18110</v>
      </c>
      <c r="D351" s="34">
        <f t="shared" si="3"/>
        <v>20826.5</v>
      </c>
    </row>
    <row r="352" spans="2:4" ht="15.75" customHeight="1" x14ac:dyDescent="0.25">
      <c r="B352" s="13">
        <v>246</v>
      </c>
      <c r="C352" s="13">
        <f t="shared" si="7"/>
        <v>18180</v>
      </c>
      <c r="D352" s="34">
        <f t="shared" si="3"/>
        <v>20907</v>
      </c>
    </row>
    <row r="353" spans="2:4" ht="15.75" customHeight="1" x14ac:dyDescent="0.25">
      <c r="B353" s="13">
        <v>247</v>
      </c>
      <c r="C353" s="13">
        <f t="shared" si="7"/>
        <v>18250</v>
      </c>
      <c r="D353" s="34">
        <f t="shared" si="3"/>
        <v>20987.5</v>
      </c>
    </row>
    <row r="354" spans="2:4" ht="15.75" customHeight="1" x14ac:dyDescent="0.25">
      <c r="B354" s="13">
        <v>248</v>
      </c>
      <c r="C354" s="13">
        <f t="shared" si="7"/>
        <v>18320</v>
      </c>
      <c r="D354" s="34">
        <f t="shared" si="3"/>
        <v>21068</v>
      </c>
    </row>
    <row r="355" spans="2:4" ht="15.75" customHeight="1" x14ac:dyDescent="0.25">
      <c r="B355" s="13">
        <v>249</v>
      </c>
      <c r="C355" s="13">
        <f t="shared" si="7"/>
        <v>18390</v>
      </c>
      <c r="D355" s="34">
        <f t="shared" si="3"/>
        <v>21148.5</v>
      </c>
    </row>
    <row r="356" spans="2:4" ht="15.75" customHeight="1" x14ac:dyDescent="0.25">
      <c r="B356" s="13">
        <v>250</v>
      </c>
      <c r="C356" s="13">
        <f t="shared" si="7"/>
        <v>18460</v>
      </c>
      <c r="D356" s="34">
        <f t="shared" si="3"/>
        <v>21229</v>
      </c>
    </row>
    <row r="357" spans="2:4" ht="15.75" customHeight="1" x14ac:dyDescent="0.2"/>
    <row r="358" spans="2:4" ht="15.75" customHeight="1" x14ac:dyDescent="0.2"/>
    <row r="359" spans="2:4" ht="15.75" customHeight="1" x14ac:dyDescent="0.2"/>
    <row r="360" spans="2:4" ht="15.75" customHeight="1" x14ac:dyDescent="0.2"/>
    <row r="361" spans="2:4" ht="15.75" customHeight="1" x14ac:dyDescent="0.2"/>
    <row r="362" spans="2:4" ht="15.75" customHeight="1" x14ac:dyDescent="0.2"/>
    <row r="363" spans="2:4" ht="15.75" customHeight="1" x14ac:dyDescent="0.2"/>
    <row r="364" spans="2:4" ht="15.75" customHeight="1" x14ac:dyDescent="0.2"/>
    <row r="365" spans="2:4" ht="15.75" customHeight="1" x14ac:dyDescent="0.2"/>
    <row r="366" spans="2:4" ht="15.75" customHeight="1" x14ac:dyDescent="0.2"/>
    <row r="367" spans="2:4" ht="15.75" customHeight="1" x14ac:dyDescent="0.2"/>
    <row r="368" spans="2:4"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55F2EC083829D43B82DA1614CE2F7C0" ma:contentTypeVersion="13" ma:contentTypeDescription="Crear nuevo documento." ma:contentTypeScope="" ma:versionID="663bffc23188f8d977be4d29b3d74f7a">
  <xsd:schema xmlns:xsd="http://www.w3.org/2001/XMLSchema" xmlns:xs="http://www.w3.org/2001/XMLSchema" xmlns:p="http://schemas.microsoft.com/office/2006/metadata/properties" xmlns:ns2="3ae34389-2336-4399-9b32-3b77383d3f9c" xmlns:ns3="37006b39-67df-4118-8ff6-86dbe21e81fe" targetNamespace="http://schemas.microsoft.com/office/2006/metadata/properties" ma:root="true" ma:fieldsID="48784613e544207d8857dddbc86b6fcc" ns2:_="" ns3:_="">
    <xsd:import namespace="3ae34389-2336-4399-9b32-3b77383d3f9c"/>
    <xsd:import namespace="37006b39-67df-4118-8ff6-86dbe21e81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e34389-2336-4399-9b32-3b77383d3f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006b39-67df-4118-8ff6-86dbe21e81f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E622ED-08C5-4D8D-8592-7349CBBC9266}"/>
</file>

<file path=customXml/itemProps2.xml><?xml version="1.0" encoding="utf-8"?>
<ds:datastoreItem xmlns:ds="http://schemas.openxmlformats.org/officeDocument/2006/customXml" ds:itemID="{1CEE840A-4619-4E40-B579-C1B047691DF9}"/>
</file>

<file path=customXml/itemProps3.xml><?xml version="1.0" encoding="utf-8"?>
<ds:datastoreItem xmlns:ds="http://schemas.openxmlformats.org/officeDocument/2006/customXml" ds:itemID="{6C02AF87-75A2-4A03-BCA4-52DE1DB5E9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Calculadora</vt:lpstr>
      <vt:lpstr>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Jabbour Hernández</dc:creator>
  <cp:lastModifiedBy>Maria Jabbour Hernández</cp:lastModifiedBy>
  <dcterms:created xsi:type="dcterms:W3CDTF">2015-06-05T18:19:34Z</dcterms:created>
  <dcterms:modified xsi:type="dcterms:W3CDTF">2022-01-11T09:42:08Z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0x010100C55F2EC083829D43B82DA1614CE2F7C0</vt:lpwstr>
  </property>
</Properties>
</file>